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6"/>
  </bookViews>
  <sheets>
    <sheet name="NPVDC015" sheetId="1" state="visible" r:id="rId2"/>
    <sheet name="NPVDC023" sheetId="2" state="visible" r:id="rId3"/>
    <sheet name="NPVDC024" sheetId="3" state="visible" r:id="rId4"/>
    <sheet name="NPVDC025" sheetId="4" state="visible" r:id="rId5"/>
    <sheet name="NPVDC026" sheetId="5" state="visible" r:id="rId6"/>
    <sheet name="NPVDC027" sheetId="6" state="visible" r:id="rId7"/>
    <sheet name="NPWF001" sheetId="7" state="visible" r:id="rId8"/>
    <sheet name="NPWF002" sheetId="8" state="visible" r:id="rId9"/>
    <sheet name="NPWF003" sheetId="9" state="visible" r:id="rId10"/>
    <sheet name="NPWF004 8f" sheetId="10" state="visible" r:id="rId11"/>
    <sheet name="NPWF004 12f" sheetId="11" state="visible" r:id="rId12"/>
    <sheet name="NPWF004 24f" sheetId="12" state="visible" r:id="rId13"/>
    <sheet name="NPWF004 8fa" sheetId="13" state="visible" r:id="rId14"/>
    <sheet name="NPWF004 12fa" sheetId="14" state="visible" r:id="rId15"/>
    <sheet name="NPWF004 24fa" sheetId="15" state="visible" r:id="rId16"/>
    <sheet name="NPWF004 8fad" sheetId="16" state="visible" r:id="rId17"/>
    <sheet name="NPWF004 12fad" sheetId="17" state="visible" r:id="rId18"/>
    <sheet name="NPWF004 24fad" sheetId="18" state="visible" r:id="rId19"/>
    <sheet name="NPWF005" sheetId="19" state="visible" r:id="rId20"/>
    <sheet name="NPWF008" sheetId="20" state="visible" r:id="rId21"/>
    <sheet name="NPWF009" sheetId="21" state="visible" r:id="rId22"/>
    <sheet name="NPWF010" sheetId="22" state="visible" r:id="rId23"/>
    <sheet name="NPWF011" sheetId="23" state="visible" r:id="rId24"/>
    <sheet name="NPWF012" sheetId="24" state="visible" r:id="rId25"/>
    <sheet name="NPWF013" sheetId="25" state="visible" r:id="rId26"/>
    <sheet name="NPWF014" sheetId="26" state="visible" r:id="rId27"/>
    <sheet name="NPWF016" sheetId="27" state="visible" r:id="rId28"/>
    <sheet name="NPWF017" sheetId="28" state="visible" r:id="rId29"/>
    <sheet name="NPWF018" sheetId="29" state="visible" r:id="rId30"/>
    <sheet name="NPWF019" sheetId="30" state="visible" r:id="rId31"/>
    <sheet name="NPWF020" sheetId="31" state="visible" r:id="rId32"/>
    <sheet name="NPWF021" sheetId="32" state="visible" r:id="rId33"/>
    <sheet name="NPWF022" sheetId="33" state="visible" r:id="rId34"/>
    <sheet name="NPWF030" sheetId="34" state="visible" r:id="rId35"/>
    <sheet name="NPWF032" sheetId="35" state="visible" r:id="rId36"/>
    <sheet name="NPWF033" sheetId="36" state="visible" r:id="rId37"/>
    <sheet name="NPWF034" sheetId="37" state="visible" r:id="rId38"/>
  </sheets>
  <definedNames>
    <definedName function="false" hidden="false" localSheetId="0" name="_xlnm.Print_Area" vbProcedure="false">NPVDC015!$A$1:$H$32</definedName>
    <definedName function="false" hidden="false" localSheetId="1" name="_xlnm.Print_Area" vbProcedure="false">NPVDC023!$A$1:$H$32</definedName>
    <definedName function="false" hidden="false" localSheetId="2" name="_xlnm.Print_Area" vbProcedure="false">NPVDC024!$A$1:$H$32</definedName>
    <definedName function="false" hidden="false" localSheetId="3" name="_xlnm.Print_Area" vbProcedure="false">NPVDC025!$A$1:$H$33</definedName>
    <definedName function="false" hidden="false" localSheetId="4" name="_xlnm.Print_Area" vbProcedure="false">NPVDC026!$A$1:$H$32</definedName>
    <definedName function="false" hidden="false" localSheetId="5" name="_xlnm.Print_Area" vbProcedure="false">NPVDC027!$A$1:$H$33</definedName>
    <definedName function="false" hidden="false" localSheetId="6" name="_xlnm.Print_Area" vbProcedure="false">NPWF001!$A$1:$H$29</definedName>
    <definedName function="false" hidden="false" localSheetId="7" name="_xlnm.Print_Area" vbProcedure="false">NPWF002!$A$1:$H$29</definedName>
    <definedName function="false" hidden="false" localSheetId="8" name="_xlnm.Print_Area" vbProcedure="false">NPWF003!$A$1:$H$29</definedName>
    <definedName function="false" hidden="false" localSheetId="10" name="_xlnm.Print_Area" vbProcedure="false">'NPWF004 12f'!$A$1:$H$29</definedName>
    <definedName function="false" hidden="false" localSheetId="13" name="_xlnm.Print_Area" vbProcedure="false">'NPWF004 12fa'!$A$1:$H$29</definedName>
    <definedName function="false" hidden="false" localSheetId="16" name="_xlnm.Print_Area" vbProcedure="false">'NPWF004 12fad'!$A$1:$H$29</definedName>
    <definedName function="false" hidden="false" localSheetId="11" name="_xlnm.Print_Area" vbProcedure="false">'NPWF004 24f'!$A$1:$H$29</definedName>
    <definedName function="false" hidden="false" localSheetId="14" name="_xlnm.Print_Area" vbProcedure="false">'NPWF004 24fa'!$A$1:$H$29</definedName>
    <definedName function="false" hidden="false" localSheetId="17" name="_xlnm.Print_Area" vbProcedure="false">'NPWF004 24fad'!$A$1:$H$29</definedName>
    <definedName function="false" hidden="false" localSheetId="9" name="_xlnm.Print_Area" vbProcedure="false">'NPWF004 8f'!$A$1:$H$29</definedName>
    <definedName function="false" hidden="false" localSheetId="12" name="_xlnm.Print_Area" vbProcedure="false">'NPWF004 8fa'!$A$1:$H$29</definedName>
    <definedName function="false" hidden="false" localSheetId="15" name="_xlnm.Print_Area" vbProcedure="false">'NPWF004 8fad'!$A$1:$H$29</definedName>
    <definedName function="false" hidden="false" localSheetId="18" name="_xlnm.Print_Area" vbProcedure="false">NPWF005!$A$1:$H$29</definedName>
    <definedName function="false" hidden="false" localSheetId="19" name="_xlnm.Print_Area" vbProcedure="false">NPWF008!$A$1:$H$29</definedName>
    <definedName function="false" hidden="false" localSheetId="20" name="_xlnm.Print_Area" vbProcedure="false">NPWF009!$A$1:$H$29</definedName>
    <definedName function="false" hidden="false" localSheetId="21" name="_xlnm.Print_Area" vbProcedure="false">NPWF010!$A$1:$H$29</definedName>
    <definedName function="false" hidden="false" localSheetId="22" name="_xlnm.Print_Area" vbProcedure="false">NPWF011!$A$1:$H$29</definedName>
    <definedName function="false" hidden="false" localSheetId="23" name="_xlnm.Print_Area" vbProcedure="false">NPWF012!$A$1:$H$29</definedName>
    <definedName function="false" hidden="false" localSheetId="24" name="_xlnm.Print_Area" vbProcedure="false">NPWF013!$A$1:$H$29</definedName>
    <definedName function="false" hidden="false" localSheetId="25" name="_xlnm.Print_Area" vbProcedure="false">NPWF014!$A$1:$H$29</definedName>
    <definedName function="false" hidden="false" localSheetId="26" name="_xlnm.Print_Area" vbProcedure="false">NPWF016!$A$1:$H$29</definedName>
    <definedName function="false" hidden="false" localSheetId="27" name="_xlnm.Print_Area" vbProcedure="false">NPWF017!$A$1:$H$29</definedName>
    <definedName function="false" hidden="false" localSheetId="28" name="_xlnm.Print_Area" vbProcedure="false">NPWF018!$A$1:$H$29</definedName>
    <definedName function="false" hidden="false" localSheetId="29" name="_xlnm.Print_Area" vbProcedure="false">NPWF019!$A$1:$H$29</definedName>
    <definedName function="false" hidden="false" localSheetId="30" name="_xlnm.Print_Area" vbProcedure="false">NPWF020!$A$1:$H$29</definedName>
    <definedName function="false" hidden="false" localSheetId="31" name="_xlnm.Print_Area" vbProcedure="false">NPWF021!$A$1:$H$29</definedName>
    <definedName function="false" hidden="false" localSheetId="32" name="_xlnm.Print_Area" vbProcedure="false">NPWF022!$A$1:$H$29</definedName>
    <definedName function="false" hidden="false" localSheetId="33" name="_xlnm.Print_Area" vbProcedure="false">NPWF030!$A$1:$H$29</definedName>
    <definedName function="false" hidden="false" localSheetId="34" name="_xlnm.Print_Area" vbProcedure="false">NPWF032!$A$1:$H$29</definedName>
    <definedName function="false" hidden="false" localSheetId="35" name="_xlnm.Print_Area" vbProcedure="false">NPWF033!$A$1:$H$29</definedName>
    <definedName function="false" hidden="false" localSheetId="36" name="_xlnm.Print_Area" vbProcedure="false">NPWF034!$A$1:$H$29</definedName>
  </definedName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<sst xmlns="http://schemas.openxmlformats.org/spreadsheetml/2006/main" count="1764" uniqueCount="132">
  <si>
    <t xml:space="preserve">NPVDC015</t>
  </si>
  <si>
    <t xml:space="preserve">Fornitura ed istallazione Hard Disk Raid da 6TByte per videocontrollo  Capacità minima: 6TByte,    ·  Interfaccia hard disk: Serial ATA III ·  Velocità di rotazione hard disk: Variabile ·  Dimensione hard disk: 3.5" ·  Dimensioni di buffer del drive almeno 64 MB ·  Tipo di dispositivo: HDD ·  IntelliPower: Si ·  Ciclo avvio/ferma: almeno 300.000 ·  Velocità di trasferimento dell'interfaccia del disco rigido almeno 6 Gbit/s ·  Velocità di trasferimento sostenuta dal disco rigido almeno 175 MiB/s ·  Sistema operativo Windows supportato Intervallo temperatura di funzionamento: 0 - 65 °C</t>
  </si>
  <si>
    <t xml:space="preserve">Unità di misura:</t>
  </si>
  <si>
    <t xml:space="preserve">a corpo</t>
  </si>
  <si>
    <t xml:space="preserve">quantità</t>
  </si>
  <si>
    <t xml:space="preserve">u.m.</t>
  </si>
  <si>
    <t xml:space="preserve">costo unitario</t>
  </si>
  <si>
    <t xml:space="preserve">A) Materiali</t>
  </si>
  <si>
    <t xml:space="preserve">Hard Disk Raid da 6TByte per videocontrollo  Capacità minima: 6TByte,    ·  Interfaccia hard disk: Serial ATA III ·  Velocità di rotazione hard disk: Variabile ·  Dimensione hard disk: 3.5" ·  Dimensioni di buffer del drive almeno 64 MB ·  Tipo di dispositivo: HDD · </t>
  </si>
  <si>
    <t xml:space="preserve">cad</t>
  </si>
  <si>
    <t xml:space="preserve">€</t>
  </si>
  <si>
    <t xml:space="preserve">Totale materiali</t>
  </si>
  <si>
    <t xml:space="preserve">B) Noli e Trasporti</t>
  </si>
  <si>
    <t xml:space="preserve">C) Manodopera</t>
  </si>
  <si>
    <t xml:space="preserve"> </t>
  </si>
  <si>
    <t xml:space="preserve">Tecnico specializzato (art. 6 del DM 17/06/2016)</t>
  </si>
  <si>
    <t xml:space="preserve">h</t>
  </si>
  <si>
    <t xml:space="preserve">Operaio specializzato</t>
  </si>
  <si>
    <t xml:space="preserve">Operaio qualificato</t>
  </si>
  <si>
    <t xml:space="preserve">Operaio comune</t>
  </si>
  <si>
    <t xml:space="preserve">Totale costi manodopera</t>
  </si>
  <si>
    <t xml:space="preserve">D) Totale trasporto, materiali e manodopera</t>
  </si>
  <si>
    <t xml:space="preserve">E) Spese generali (su totale D)</t>
  </si>
  <si>
    <t xml:space="preserve">F Costo sicurezza inclusa (su totale spese generali)</t>
  </si>
  <si>
    <t xml:space="preserve">G) Utile impresa  (su totale D+E)</t>
  </si>
  <si>
    <t xml:space="preserve">H )Tot</t>
  </si>
  <si>
    <t xml:space="preserve">Arrotondamento</t>
  </si>
  <si>
    <t xml:space="preserve">Incidenza manodopera</t>
  </si>
  <si>
    <t xml:space="preserve">%</t>
  </si>
  <si>
    <t xml:space="preserve">Incidenza sicurezza sul prezzo</t>
  </si>
  <si>
    <t xml:space="preserve">NPVDC023</t>
  </si>
  <si>
    <t xml:space="preserve">Fornitura Posa e connessione Telecamere.  Telecamera fissa di tipo bullet, telecamera IP Megapixel di ultima generazione, con fattore di forma di tipo Bullet Protezione:  almeno   IP66;  range di temperatura di lavoro  -30° C ~ +60° C   dovrà essere conforme allo standard ONVIF (Profile S, Profile G) brand Hikvision .   dotata di un'interfaccia utente comune. Di seguito le caratteristiche richieste alla telecamera :  Disponibilità Power Over Ethernet  Funzionalita di Videoanalisi, oggetto abbandonato, oggetto rimosso, attraversamento linea, conteggio oggetti, Face Detection, Scene Change numero di pixel effettivo: 2688(H) x1520 (V) Sensore di immagine almeno     1/3 4Megapixel progressive scan CMOS  Electronic Shutter Speed Auto/Manual, 1/3~1/100000s S/R ratio   più che 50dB  Distanza infrarosso: fino a 50m zoom ottico  4x controllo del fuoco motorizzato  Alimentazione elettrica DC12V, PoE (802.3af)(Class 0) CE (EN 60950:2000) Gestione motion detection almeno  su 4 zone  HTTP; HTTPs; TCP; ARP; RTSP; RTP; UDP; SMTP; FTP; DHCP; DNS; DDNS; PPPOE; IPv4/v6; QoS; UPnP; Funzionamento   notte /giorno  Controllo automatico/manuale del guadagno 25/30fps@4Mp(2688×1520) dotata di Micro SD memory  Deve disporre di Interfaccia di Rete di tipo RJ45 10M/100M Ethernet con supporto POE e interfaccia seriale RS485.  Deve disporre   di ingresso allarme e 1 uscita allarme, 1 Audio input + 1 audio output</t>
  </si>
  <si>
    <t xml:space="preserve">Telecamera fissa di tipo bullet, telecamera IP Megapixel di ultima generazione, con fattore di forma di tipo Bullet Protezione:  almeno   IP66;  range di temperatura di lavoro  -30° C ~ +60° C   dovrà essere conforme allo standard ONVIF (Profile S, Profile G) brand Hikvision .   dotata di un'interfaccia utente comune.</t>
  </si>
  <si>
    <t xml:space="preserve">NPVDC024</t>
  </si>
  <si>
    <t xml:space="preserve">Fornitura Posa in opera e configurazione di  NVR periferici con almeno 16 canali  Fornitura e posa in opera e installazione e configurazione di registratore video di rete, standard  H.265 con almeno 16 canali per telecamere IP In grado di gestire una banda di ingresso registrazione di 384 Mbps con almeno 12 Mpixel di risoluzione per anteprima e playback supporto della tecnologia RAID 0/1/5/6 In grado di supportare  risoluzione 4K ultra HD (3840 x 2160) sia per la registrazione che per la visualizzazione diretta  . Dotato di Intelligent Video System (IVS)    In grado di registrare in una card  SD quando la rete cade, ANR  Automatic Replenishment  Technology  dotato di 2 interfacce HDMI  in grado di gestire i seguenti protocolli di compressione: H.265/H.264/MJPEG Bit rate 16Kbps per canale  gestione Motion Detection  con almeno 2 porte Ethernet 1000Mbps   interfacce USB 2.0 e 3.0 1 porta di comunicazione RS485 In grado di gestire protocolli: HTTP, HTTPs, TCP/IP, IPv4/IPv6, UPnP, RTSP, UDP, SMTP, NTP, DHCP, DNS, IP Filter, PPPoE,DDNS, FTP, Alarm Server, IP</t>
  </si>
  <si>
    <t xml:space="preserve"> NVR periferici con almeno 16 canali  Fornitura e posa in opera e installazione e configurazione di registratore video di rete, standard  H.265 con almeno 16 canali per telecamere IP In grado di gestire una banda di ingresso registrazione di 384 Mbps con almeno 12 Mpixel di risoluzione per anteprima e playback supporto della tecnologia RAID 0/1/5/6 </t>
  </si>
  <si>
    <t xml:space="preserve">NPVDC025</t>
  </si>
  <si>
    <t xml:space="preserve">Fornitura Posa in opera e configurazione di  NVR periferici con almeno 32 canali Fornitura e posa in opera e installazione e configurazione di registratore video di rete, standard  H.265 con almeno 32 canali per telecamere IP In grado di gestire una banda di ingresso registrazione di 384 Mbps con almeno 12 Mpixel di risoluzione per anteprima e playback supporto della tecnologia RAID 0/1/5/6 In grado di supportare  risoluzione 4K ultra HD (3840 x 2160) sia per la registrazione che per la visualizzazione diretta  .   In grado di registrare in una card  SD quando la rete cade, ANR  Automatic Replenishment  Technology  dotato di 2 interfacce HDMI  in grado di gestire i seguenti protocolli di compressione: H.265/H.264/MJPEG Bit rate 16Kbps per canale  gestione Motion Detection  con almeno 2 porte Ethernet 1000Mbps   interfacce USB 2.0 e 3.0 1 porta di comunicazione RS485 In grado di gestire protocolli: HTTP, HTTPs, TCP/IP, IPv4/IPv6, UPnP, RTSP, UDP, SMTP, NTP, DHCP, DNS, IP Filter, PPPoE,DDNS, FTP, Alarm Server, IP Dotato di Intelligent Video System (IVS)</t>
  </si>
  <si>
    <t xml:space="preserve"> NVR periferici con almeno 32 canali Fornitura e posa in opera e installazione e configurazione di registratore video di rete, standard  H.265 con almeno 32 canali per telecamere IP In grado di gestire una banda di ingresso registrazione di 384 Mbps con almeno 12 Mpixel di risoluzione per anteprima e playback supporto della tecnologia RAID 0/1/5/6 In grado di supportare  risoluzione 4K ultra HD (3840 x 2160) sia per la registrazione che per la visualizzazione diretta  </t>
  </si>
  <si>
    <t xml:space="preserve">NPVDC026</t>
  </si>
  <si>
    <t xml:space="preserve">Fornitura Posa in opera e configurazione di NVR master  con almeno 128 canali Fornitura e posa in opera e installazione e configurazione di registratore video di rete, standard  H.265 con almeno 128 canali per telecamere IP In grado di gestire una banda di ingresso registrazione di 384 Mbps con almeno 12 Mpixel di risoluzione per anteprima e playback supporto della tecnologia RAID 0/1/5/6 In grado di supportare  risoluzione 4K ultra HD (3840 x 2160) sia per la registrazione che per la visualizzazione diretta Intelligent Video System (IVS) In grado di registrare in una card  SD quando la rete cade, ANR  Automatic Replenishment  Technology  Dotato di Intelligent Video System (IVS) dotato di 2 interfacce HDMI  in grado di gestire i seguenti protocolli di compressione: H.265/H.264/MJPEG Velocità di registrazione  384Mbps Bit rate 16Kbps per canale  gestione Motion Detection  con almeno 2 porte Ethernet 1000Mbps   interfacce USB 2.0 e 3.0 1 porta di comunicazione RS485 In grado di gestire protocolli: HTTP, HTTPs, TCP/IP, IPv4/IPv6, UPnP, RTSP, UDP, SMTP, NTP, DHCP, DNS, IP Filter, PPPoE,DDNS, FTP, Alarm Server, IP </t>
  </si>
  <si>
    <t xml:space="preserve"> NVR master  con almeno 128 canali Fornitura e posa in opera e installazione e configurazione di registratore video di rete, standard  H.265 con almeno 128 canali per telecamere IP In grado di gestire una banda di ingresso registrazione di 384 Mbps con almeno 12 Mpixel di risoluzione per anteprima e playback supporto della tecnologia RAID 0/1/5/6
</t>
  </si>
  <si>
    <t xml:space="preserve">NPVDC027</t>
  </si>
  <si>
    <t xml:space="preserve">Fornitura, istallazione e configurazione di Software di gestione Videocontrollo Il software per Video Management System (VMS), deve consentire agli utenti di gestire e controllare anche centinaia di telecamere IP e altri dispositivi IP come microfoni, colonnine SOS ecc.) attraverso un'interfaccia di agevole utilizzo. Il sistema deve offrire la possibilità di conservare registrazioni video con policy di archiviazione avanzate, di disporre di avanzate  funzioni di playback, di controllare efficacemente l'allarmistica, di posizionare le telecamere su mappe geografiche Il software deve anche consentire di: Applicare filtro temporale da….a… ma anche utilizzando un'interfaccia che permetta il posizionamento con mouse sul solo istante da la consultazione della registrazione. riproduzione in streaming della registrazione, adattando dinamicamente il bit rate di streaming alla banda disponibile tra il client e il server. Visia VMS è inoltre stato installato anche in ambiente cloud.  visualizzazione dei flussi video in modalità live e/o registrata all'interno di pannelli con layout di visualizzazione altamente personalizzabile configurazione di differenti utenti e profili per l'accesso al sistema, con elevata capillarità dei permessi (ad. es. lettura/scrittura, cancellazione, ecc.) e delle sezioni dell'impianto abilitate; archiviazione dei flussi video sulla base di policy di retention definite;  visualizzazione dei flussi video (live e registrati) e configurazione del sistema anche attraverso l'accesso web con browser  supporto HTTPS (Hypertext Transfer Protocol Secure); configurazione preset per le telecamere; definizione dei profili di ronda; spostamento in automatico della telecamera su un preset definito o avviamento di un profilo di ronda specifico in caso di evento; impostazione e modifica della velocità relativa del brandeggio; possibilità di utilizzare control board o joystick; gestione avanzata allarmi con possibilità di: attivare allarmi in base ad eventi; visualizzare  quelli attivati; definire categorie di allarmi personalizzabili e gestire  priorità degli stessi;  motion detection con configurazione zone di attivazione/esclusione; </t>
  </si>
  <si>
    <t xml:space="preserve">Software di gestione Videocontrollo Il software per Video Management System (VMS), deve consentire agli utenti di gestire e controllare anche centinaia di telecamere IP e altri dispositivi IP come microfoni, colonnine SOS ecc.) attraverso un'interfaccia di agevole utilizzo.</t>
  </si>
  <si>
    <t xml:space="preserve">NPWF001</t>
  </si>
  <si>
    <t xml:space="preserve">Fornitura, posa in opera e configurazione  di Access Point con antenna omnidirezionale con le seguenti caratteristiche minime possibilità di connettere contemporaneamente almeno fino a 500 utenti tecnologia di antenna adattiva operatività nel range - 40°C + 60°C  e  contenitore IP67 compatibilità con le emissioni definite dagli standard EN 300.328, EN 301.893, EN 301.489-1, EN 301.489-17  IEEE 802.1Q funzionalità Wireless Intrusion Prevention  dotato di tecnologia di antenna adattiva  possibilità di connettere contemporaneamente almeno fino a 500 utenti   dotato di interfaccia di rete 1000Base-T con connettore RJ-45 e  almeno una interfaccia base T con supporto del protocollo IEEE 802.3bz protocolli gestiti:  IEEE 802.11a/b/g/n/ac Wave1 e Wave 2  2.4 GHz: 1-13  5 GHz: 36-64, 100-144, 149-165 Dotato di Almeno 2x2:2 MU-MIMO a 5Ghz e 2x2:2 MIMO a 2,4Ghz Gestione dei seguenti protocolli:  WPA-PSK, WPA-TKIP, WPA2 AES, 802.11i, Dynamic  PSK  WIPS/WIDS</t>
  </si>
  <si>
    <t xml:space="preserve">Access Point con antenna omnidirezionale con le seguenti caratteristiche minime possibilità di connettere contemporaneamente almeno fino a 500 utenti tecnologia di antenna adattiva operatività nel range - 40°C + 60°C  e  contenitore IP67 compatibilità con le emissioni definite dagli standard EN 300.328, EN 301.893, EN 301.489-1, EN 301.489-17  IEEE 802.1Q</t>
  </si>
  <si>
    <t xml:space="preserve">NPWF002</t>
  </si>
  <si>
    <t xml:space="preserve">Fornitura, posa in opera e configurazione  di Access Point con antenna direttiva con le seguenti caratteristiche minime: possibilità di connettere contemporaneamente almeno fino a 500 utenti tecnologia di antenna adattiva operatività nel range - 40°C + 60°C  e  contenitore IP67 compatibilità con le emissioni definite dagli standard EN 300.328, EN 301.893, EN 301.489-1, EN 301.489-17  IEEE 802.1Q funzionalità Wireless Intrusion Prevention  dotato di tecnologia di antenna adattiva  possibilità di connettere contemporaneamente almeno fino a 500 utenti   dotato di interfaccia di rete 1000Base-T con connettore RJ-45 e  almeno una interfaccia base T con supporto del protocollo IEEE 802.3bz protocolli gestiti:  IEEE 802.11a/b/g/n/ac Wave1 e Wave 2  2.4 GHz: 1-13  5 GHz: 36-64, 100-144, 149-165 Dotato di Almeno 2x2:2 MU-MIMO a 5Ghz e 2x2:2 MIMO a 2,4Ghz Gestione dei seguenti protocolli:  WPA-PSK, WPA-TKIP, WPA2 AES, 802.11i, Dynamic  PSK  WIPS/WIDS </t>
  </si>
  <si>
    <t xml:space="preserve"> Access Point con antenna direttiva con le seguenti caratteristiche minime: possibilità di connettere contemporaneamente almeno fino a 500 utenti tecnologia di antenna adattiva operatività nel range - 40°C + 60°C  e  contenitore IP67 compatibilità con le emissioni definite dagli standard EN 300.328, EN 301.893, EN 301.489-1, EN 301.489-17  IEEE 802.1Q</t>
  </si>
  <si>
    <t xml:space="preserve">NPWF003</t>
  </si>
  <si>
    <t xml:space="preserve">Fornitura e posa in opera di Cavo UTP cat. 6 per connessione Access Point e Telecamere all'armadio di concentrazione. Fornitura e posa in opera di Cavi UTP cat. 6 su tubazione esistente o con installazione a parete, aerea o altra metodologia installativa adatta al contesto installativo. La fornitura comprende anche la connettorizzazione </t>
  </si>
  <si>
    <t xml:space="preserve">Cavo UTP cat. 6 per connessione Access Point e Telecamere all'armadio di concetrazione. Fornitura e posa in opera di Cavi UTP cat. 6 su tubazione esistente o con installazione a parete, aerea o altra metodoligia installativa adatta al contesto installativo. La fornitura comprende anche la connettorizzazione </t>
  </si>
  <si>
    <t xml:space="preserve">m</t>
  </si>
  <si>
    <t xml:space="preserve">NPWF004 8f</t>
  </si>
  <si>
    <t xml:space="preserve">Fornitura e posa in opera di cavo a 8 fibre ottiche monomodali  9/125µm tipo OS2. Fornitura Posa e connessione cavi in fibra ottica monomodale   9/125µm tipo OS2 entro tubazioni esistenti o a parete con guaina antiroditore tipo PE</t>
  </si>
  <si>
    <t xml:space="preserve">cavo in fibra ottica monomodale 9/125µm tipo OS2 a 8 fibre. Fornitura Posa e connessione cavi in fibra ottica monomodale   9/125µm tipo OS2 entro tubazioni esistenti o a parete</t>
  </si>
  <si>
    <t xml:space="preserve">NPWF004 12f</t>
  </si>
  <si>
    <t xml:space="preserve">Fornitura e posa in opera di cavo a 12 fibre ottiche monomodali 9/125µm tipo OS2 a 12 fibre. Fornitura Posa e connessione cavi in fibra ottica monomodale   9/125µm tipo OS2 entro tubazioni esistenti o a parete</t>
  </si>
  <si>
    <t xml:space="preserve">cavo in fibra ottica monomodale 9/125µm tipo OS2 a 12 fibre. Fornitura Posa e connessione cavi in fibra ottica monomodale   9/125µm tipo OS2 entro tubazioni esistenti o a parete</t>
  </si>
  <si>
    <t xml:space="preserve">NPWF004</t>
  </si>
  <si>
    <t xml:space="preserve">Fornitura e posa in opera di cavo a 24 fibre ottiche monomodali 9/125µm tipo OS2 a 24 fibre. Fornitura Posa e connessione cavi in fibra ottica monomodale   9/125µm tipo OS2 entro tubazioni esistenti o a parete con guaina antiroditore tipo PE</t>
  </si>
  <si>
    <t xml:space="preserve">Fornitura e posa in opera di cavo in fibra ottica monomodale 9/125µm tipo OS2 a 24 fibre. Fornitura Posa e connessione cavi in fibra ottica monomodale   9/125µm tipo OS2 entro tubazioni esistenti o a parete con guaina antiroditore tipo PE</t>
  </si>
  <si>
    <t xml:space="preserve">NPWF004 8fa</t>
  </si>
  <si>
    <t xml:space="preserve">Fornitura e posa in opera di cavo a 8 fibre ottiche monomodali 9/125µm tipo OS2 a 8 fibre. Fornitura Posa e connessione cavi in fibra ottica monomodale  tipo OS2 9/125µm con guaina antiroditore tipo PE   staffato a fune per tesata aerea</t>
  </si>
  <si>
    <t xml:space="preserve">Fornitura e posa in opera di cavo in fibra ottica monomodale 9/125µm tipo OS2 a 8 fibre. Fornitura Posa e connessione cavi in fibra ottica monomodale  tipo OS2 9/125µm con guaina antiroditore tipo PE   staffato a fune per tesata aerea</t>
  </si>
  <si>
    <t xml:space="preserve">NPWF004 12fa</t>
  </si>
  <si>
    <t xml:space="preserve">Fornitura e posa in opera di cavo a 12 fibre ottiche monomodali 9/125µm tipo OS2 a 12 fibre. Fornitura Posa e connessione cavi in fibra ottica monomodale  tipo OS2 9/125µm con guaina antiroditore tipo PE   staffato a fune per tesata aerea</t>
  </si>
  <si>
    <t xml:space="preserve">Fornitura e posa in opera di cavo in fibra ottica monomodale 9/125µm tipo OS2 a 12 fibre. Fornitura Posa e connessione cavi in fibra ottica monomodale  tipo OS2 9/125µm con guaina antiroditore tipo PE   staffato a fune per tesata aerea</t>
  </si>
  <si>
    <t xml:space="preserve">NPWF004 8fad</t>
  </si>
  <si>
    <t xml:space="preserve">Fornitura e posa in opera di cavo a 8 fibre ottiche monomodali 9/125µm tipo OS2. Fornitura Posa e connessione cavi in fibra ottica monomodale  a 8 fibre tipo OS2 9/125µm con guaina antiroditore tipo PE   Euroclass Fca</t>
  </si>
  <si>
    <t xml:space="preserve">NPWF004 12fad</t>
  </si>
  <si>
    <t xml:space="preserve">Fornitura e posa in opera di cavo a 12 fibre ottiche monomodali 9/125µm tipo OS2. Fornitura Posa e connessione cavi in fibra ottica monomodale  a12 fibre tipo OS2 9/125µm con guaina antiroditore tipo PE  EN50575 Euroclass Fca</t>
  </si>
  <si>
    <t xml:space="preserve">NPWF004 24fad</t>
  </si>
  <si>
    <t xml:space="preserve">Fornitura e posa in opera di cavo a 24 fibre ottiche monomodali 9/125µm tipo OS2. Fornitura Posa e connessione cavi in fibra ottica monomodale  a 24 fibre tipo OS2 9/125µm con guaina antiroditore tipo PE  EN50575 Euroclass Fca</t>
  </si>
  <si>
    <t xml:space="preserve">NPWF005</t>
  </si>
  <si>
    <t xml:space="preserve">Realizzazione di terminazione per  fibra ottica mediante giunzione a fusione nel sistema modulare di terminazione (per singola fibra )</t>
  </si>
  <si>
    <t xml:space="preserve">NPWF008</t>
  </si>
  <si>
    <t xml:space="preserve">Fornitura, installazione e configurazione di Apparati attivi - Switch di connessione degli Access point e delle telecamere nel punto di visione Switch, con le seguenti caratteristiche minimali                  operatività nel range - 40°C + 70°C,  almeno 4 porte autosensing 10/100/Base-T standard IEEE 802.af  PoE, almeno una porta 100 Base Fx  single mode  presenza di almeno due  code di priorità, di cui almeno una coda ad alta priorità per la gestione del traffico real-time, per ogni singola porta, conforme allo standard IEEE 802.1w  e gestione Spanning Tree</t>
  </si>
  <si>
    <t xml:space="preserve"> Switch di connessione degli Access point e delle telecamere nel punto di visione Switch, con le seguenti caratteristiche minimali                  operatività nel range - 40°C + 60°C almeno 4 porte autosensing 10/100 Base-T  almeno una porta console per la gestione locale </t>
  </si>
  <si>
    <t xml:space="preserve">NPWF009</t>
  </si>
  <si>
    <t xml:space="preserve">Fornitura, installazione e configurazione di Apparati attivi di connessione centralizzati -  Switch modello da armadio a rack standard da 19 pollici  dotato di almeno  16 porte 10/100/1000Base-T  Gigabit Ethernet autosensing dotato di almeno una porta console per la gestione locale Conforme ai seguenti standard funzionali IEEE 802.1Q Virtual VLANs IEEE 802.1p Class of Service IEEE 802.1w Rapid Spanning Tree IEEE 802.1x Port Based Network Access Control IEEE 802.3ad Link Aggregation presenza di almeno quattro code di priorità, di cui almeno una coda ad alta priorità per la gestione della qualità del servizio  meccanismi di QoS almeno di livello 2, 3 dotato di serie completa di modalità  gestione tra cui CLI, agente SNMP, e interfaccia web.  traffico real-time, per ogni singola porta</t>
  </si>
  <si>
    <t xml:space="preserve"> Switch modello da armadio a rack standard da 19 pollici  dotato di almeno  16 porte 10/100/1000Base-T  Gigabit Ethernet autosensing dotato di almeno una porta console per la gestione locale Conforme ai seguenti standard funzionali IEEE 802.1Q Virtual VLANs IEEE 802.1p Class of Service IEEE 802.1w Rapid Spanning Tree IEEE 802.1x</t>
  </si>
  <si>
    <t xml:space="preserve">NPWF010</t>
  </si>
  <si>
    <t xml:space="preserve">Fornitura ed installazione Apparati attivi di connessione centralizzati -  Router         Fornitura, posa in opera e configurazione di router con le seguenti caratteristiche minimali: Almeno una  porta WAN da connessione diretta in fibra FTTH  &gt;=1GBps Almeno un porta WAN VDSL2  Almeno 4 porte LAN   10/100/1000Base-T(X). Gestione QoS evoluta  Gestione sicurezza IP filters (stateful firewall) almeno una porta USB  gestione VPN   DHCP server e remote management Controllo accessi programmabile da utente gestione, static routing, routing priority configurable; dynamic routing OSPF, BGP, RIP, RIPv2, RIPng; </t>
  </si>
  <si>
    <t xml:space="preserve">Router con le seguenti caratteristiche minimali: Almeno una  porta WAN da connessione diretta in fibra FTTH  &gt;=1GBps Almeno un porta WAN VDSL2  Almeno 4 porte LAN   10/100/1000Base-T(X). Gestione QoS evoluta  Gestione sicurezza IP filters (stateful firewall) almeno una porta USB  gestione VPN    DHCP server e remote management Controllo accessi programmabile da utente gestione, static routing, routing priority configurable; dynamic routing OSPF, BGP, RIP, RIPv2, RIPng; </t>
  </si>
  <si>
    <t xml:space="preserve">NPWF011</t>
  </si>
  <si>
    <r>
      <rPr>
        <sz val="9"/>
        <color rgb="FF3B3B3B"/>
        <rFont val="Calibri"/>
        <family val="0"/>
        <charset val="1"/>
      </rPr>
      <t xml:space="preserve">Fornitura e posa in opera ed installazione di   Armadio a Rack di concentrazione                 </t>
    </r>
    <r>
      <rPr>
        <sz val="9"/>
        <rFont val="Calibri"/>
        <family val="0"/>
        <charset val="1"/>
      </rPr>
      <t xml:space="preserve">Fornitura e posa in opera di Armadio rack 19" almeno da  21U, profondo 600mm, di larghezza 600mm;
conformità alle norme IEC 297-2 e le DIN 41494 parte 1 per il montaggio di apparati elettrici ed elettronici, e la DIN 41488 per le dimensioni esterne ed EIA 310 per le caratteristiche generali
comprese canaline di passaggio dei cavi di alimentazione, di collegamento e di permuta, con dimensioni tali da garantire la raccolta ordinata di tutti i cavi, interruttore magnetotermico con almeno 6 prese schuko. I canali devono essere almeno 2 per gli armadi con più di 27 unità, disposti frontalmente su entrambi i lati e presenti per tutta l'altezza dell'armadio, possibilità di ospitare almeno due ripiani interni in acciaio c, gruppo di ventilazione forzata sulla parte superiore  adeguatamente dimensionato in funzione degli apparati attivi che verranno alloggiati e dell'ambiente dove verrà installato l'armadio. 
La portata dovrà essere di almeno 12 m3/min con rumorosità non superiore a 43dB
pareti asportabili
montaggio, installazione e opera di allacciamento e di alimentazione
L'installazione degli armadi a Rack all'interno degli edifici comunali dovrà comprendere anche tutte le forniture, pose in opera e installazioni di canalette, cavi, connessioni ecc per collegare l'armadio al punto di consegna del carrier di servizi di connessione a Internet.</t>
    </r>
  </si>
  <si>
    <r>
      <rPr>
        <sz val="9"/>
        <color rgb="FF3B3B3B"/>
        <rFont val="Calibri"/>
        <family val="0"/>
        <charset val="1"/>
      </rPr>
      <t xml:space="preserve"> Armadio a Rack di concentrazione                 </t>
    </r>
    <r>
      <rPr>
        <sz val="9"/>
        <rFont val="Calibri"/>
        <family val="0"/>
        <charset val="1"/>
      </rPr>
      <t xml:space="preserve">Fornitura e posa in opera di Armadio rack 19" almeno da  21U, profondo 600mm, di larghezza 600mm;</t>
    </r>
  </si>
  <si>
    <t xml:space="preserve">NPWF012</t>
  </si>
  <si>
    <t xml:space="preserve">Fornitura e installazione di Patch panel altezza 1 U non schermato, equipaggiato con almeno  16 porte RJ45 di cat. 6, per cavi UTP cat. 6</t>
  </si>
  <si>
    <t xml:space="preserve"> Patch panel altezza 1 U non schermato, equipaggiato con almeno  16 porte RJ45 di cat. 6, per cavi UTP cat. 6</t>
  </si>
  <si>
    <t xml:space="preserve">NPWF013</t>
  </si>
  <si>
    <t xml:space="preserve">Fornitura e posa in opera di Armadio di concentrazione da esterno tipo conchiglia Armadio da esterno di tipo  Conchiglia  con grado di protezione almeno IP67, compreso l'alimentazione elettrica e l'interruttore di protezione, comprese le staffe di fissaggio degli apparati attivi </t>
  </si>
  <si>
    <t xml:space="preserve">Armadio di concentrazione da esterno tipo conchiglia Armadio da esterno di tipo  Conchiglia  con grado di protezione almeno IP67, compreso l'alimentazione elettrica e l'interruttore di protezione, comprese le staffe di fissaggio degli apparati attivi </t>
  </si>
  <si>
    <t xml:space="preserve">NPWF014</t>
  </si>
  <si>
    <t xml:space="preserve">Fornitura ed installazione di UPS per armadi a Rack e armadi Esterni                                    UPS On line doppia conversione, almeno  2000VA/1600W. Fornitura, installazione, connessione alla rete, agli apparati e collaudo, di Gruppo statico di continuità con funzione ulteriore di stabilizzatore, di potenza pari   a 2000VA/1400W dotato di software  shut down  in ambiente Windows, per spegnimento automatico delle apparecchiature in caso di interruzione dell'energia elettrica e di scaricamento della batteria, cavo seriale RS232 per il collegamento con il server, manuale di istruzione. La fornitura dovrà comprendere l'installazione del software di shut down per spegnimento automatico delle apparecchiature dotato di software per la gestione  mediante protocollo SNMP  fattore di potenza almeno 0.8 (in uscita)  Dovrà essere compresa anche la messa a terra dell'apparato conformemente allo standard NEC, che prevede l'utilizzo di un cavo di rame di dimensioni minime pari a 14 AWG e di un terminale ad anello da collegare all'apparato con un diametro interno pari a circa 7mm. L'altra estremità del cavo sarà collegata ad un punto di messa a terra appropriato.</t>
  </si>
  <si>
    <t xml:space="preserve">UPS On line doppia conversione, almeno  2000VA/1600W. Fornitura, installazione, connessione alla rete, agli apparati e collaudo, di Gruppo statico di continuità con funzione ulteriore di stabilizzatore, di potenza pari   a 2000VA/1400W dotato di software  shut down  in ambiente Windows, per spegnimento automatico delle apparecchiature in caso di interruzione dell'energia elettrica e di scaricamento della batteria, cavo seriale RS232 </t>
  </si>
  <si>
    <t xml:space="preserve">NPWF016</t>
  </si>
  <si>
    <t xml:space="preserve">Fornitura e posa in opera di contenitore da esterno IP67 per installazione apparati attivi punto Wi-Fi videocontrollo comprensivo di sistema anticondensa </t>
  </si>
  <si>
    <t xml:space="preserve">Contenitore da esterno IP67 per installazione apparati attivi punto Wi-Fi videocontrollo</t>
  </si>
  <si>
    <t xml:space="preserve">NPWF017</t>
  </si>
  <si>
    <t xml:space="preserve">Fornitura e posa in opera di Media converter Convertitore da 1000Base-T a 1000Base-SX, conforme standard Ethernet Gigabit IEEE 802.3ab 1000Base-T, IEEE802.3z 1000Base-SX, una porta 1000Base-T, una porta 1000Base-SX per fibra  monomodale, modalità Full Duplex e auto-negoziazione per porta in fibra</t>
  </si>
  <si>
    <t xml:space="preserve">Media converter Convertitore da 1000Base-T a 1000Base-SX, conforme standard Ethernet Gigabit IEEE 802.3ab 1000Base-T, IEEE802.3z 1000Base-SX, una porta 1000Base-T, una porta 1000Base-SX per fibra  monomodale, modalità Full Duplex e auto-negoziazione per porta in fibra</t>
  </si>
  <si>
    <t xml:space="preserve">NPWF018</t>
  </si>
  <si>
    <t xml:space="preserve">Fornitura, installazione e configurazione di  Server/Controller  Captive portal HotSpot  Fornitura, installazione e configurazione di sistema di management specifico per la gestione degli switch e dei prodotti per l'accesso wireless  compatibile con 802.11ac, con possibilità di gestione di almeno 64 Access Point rilevamento intrusione  con tecnologia rogue AP,  individuazione delle interferenze, bandsteering, airtime fairness,  profilazione utente basata sul ruolo,  limitazione della velocità per utente, servizi di rete guest e hotspot, VLAN pooling, riconoscimento e controllo delle applicazioni  in grado di supportare anche la funzionalità Dynamic Pre-Shared Key (PSK) per la sicurezza  dotato di almeno  due porte Ethernet da  1Gbps per la ridondanza massima  Sistemi di autenticazione 802.1x, local database, Open, Active Directory, RADIUS, LDAP Gestione dinamica delle VLAN, assegnazione DHCP,  Interfacce di gestione da Web,  protocollo di gestione supportato SNMP v3 gestione Captive portal controllo degli accessi L2, L3/4 </t>
  </si>
  <si>
    <t xml:space="preserve">Server/Controller  Captive portal HotSpot  Fornitura, installazione e configurazione di sistema di management specifico per la gestione degli switch e dei prodotti per l'accesso wireless  compatibile con 802.11ac, con possibilità di gestione di almeno 64 Access Point rilevamento intrusione  con tecnologia rogue AP, </t>
  </si>
  <si>
    <t xml:space="preserve">NPWF019</t>
  </si>
  <si>
    <t xml:space="preserve">Fornitura, installazione e configurazione Server Radius di Autenticazione                                        Fornitura, installazione e configurazione di Server per autenticazione accesso alla rete Wi-Fi. Il server dovrà avere le seguenti caratteristiche  - CPU Intel Xeon Bronze 3106 8Core nHT 1.70 GHz o superiore  - almeno 32 GB Ram - 2x Nic 1Gbe - software gestione RAID - 3 HD SAS 1,2TB (2,4 TB utili in Raid5) ( configurazione minima ) - Monitor, tastiera, mouse </t>
  </si>
  <si>
    <t xml:space="preserve">Server Radius di Autenticazione          Fornitura, installazione e configurazione di Server per autenticazione accesso alla rete Wi-Fi. Il server dovrà avere le seguenti caratteristiche  - CPU Intel Xeon Bronze 3106 8Core nHT 1.70 GHz o superiore  - almeno 32 GB Ram - 2x Nic 1Gbe - software gestione RAID - 3 HD SAS 1,2TB (2,4 TB utili in Raid5) ( configurazione minima ) - Monitor, tastiera, mouse </t>
  </si>
  <si>
    <t xml:space="preserve">NPWF020</t>
  </si>
  <si>
    <t xml:space="preserve">Fornitura,  installazione e configurazione Apparati attivi di connessione centralizzati -   Fornitura posa in opera in armadio da esterno, e installazione di Switch Industriale GigaEthernet Managed  + Alimentatore a guida DIN  CMP000103 bundle: compreso Alimentatore a guida DIN mod. DR-120-24  Lo Switch Industriale Fast Ethernet Managed deve essere gestibile remotamente con almeno nr. 8 porte rispondente allo standard  10/100 / Base-T o superiore, PoE e nr. 2 porte Gigabit /Fast Ethernet SFP per una trasmissione Ethernet stabile e affidabile.  Lo switch dovrà supportare una varietà di funzioni, tra cui Ethernet STP / RSTP / MSTP / ITU-T G.8032 ERPS e multiple ì-Ring utilizzato nel cablaggio ridondato, livello 2 Ethernet IGMP, VLAN, QoS, sicurezza, IPv6, il controllo della larghezza di banda, port mirroring , cavo Ethernet diagnostico e basso consumo di energia.  Lo switch, dovrà avere caratteristiche tali da operare nella gamma di temperature da -40 a 75 °C, e dovrà  soddisfare le specifiche esigenze di applicazioni di automazione industriale.  Supporto POE(802.3at/af) sulle   porte 1000BaseT; Banda della matrice di switching 12Gbps; Grado di protezione IP 30; Possibilità di alloggiare componenti transceiver aggiuntive tipo 1000Base-SX, 1000Base-LX, 1000BASE-LX10. </t>
  </si>
  <si>
    <t xml:space="preserve">Switch Industriale GigaEthernet Managed  + Alimentatore a guida DIN  CMP000103 bundle: compreso Alimentatore a guida DIN mod. DR-120-24  Lo Switch Industriale Fast Ethernet Managed deve essere gestibile remotamente con almeno  nr. 8 porte rispondente allo standard  10/100 / Base-T o superiore, PoE e nr. 2 porte Gigabit /Fast Ethernet SFP per una trasmissione Ethernet stabile e affidabile.  Lo switch dovrà supportare una varietà di funzioni, tra cui Ethernet STP / RSTP / MSTP / ITU-T G.8032 ERPS e multiple ì-Ring utilizzato nel cablaggio ridondato, livello 2 Ethernet IGMP, </t>
  </si>
  <si>
    <t xml:space="preserve">NPWF021</t>
  </si>
  <si>
    <t xml:space="preserve">Fornitura, installazione e configurazione  di firewall per server controller captive portal                  Fornitura installazione e configurazione di next generation firewall, requisiti richiesti per i prodotti volti alla difesa contro le minacce di sicurezza e che implementino funzionalità di accesso sicuro e protezione della rete. requisito minimo,  Next generation firewall fascia media dovranno essere  garantiti i relativi servizi di sandbox in cloud e di aggiornamento per antivirus, web filtering, application control, vulnerabilità e intrusion prevention; Qualora il Concorrente offra come requisiti migliorativi per i next generation firewall anche l'antispam e la protezione da attacchi di tipo Denial of Service, dovrà garantire anche per queste funzionalità il relativo aggiornamento (cfr. § 2.3.3.5). Analogamente, per il prodotto sandbox, dovrà essere offerto e garantito il relativo servizio di aggiornamento per l'engine dinamico e per l'engine statico della sandbox (a titolo esemplificativo e non esaustivo, antivirus, web filtering, intrusion prevention).</t>
  </si>
  <si>
    <t xml:space="preserve"> firewall per server controller captive portal     Fornitura installazione e configurazione di next generation firewall, requisiti richiesti per i prodotti volti alla difesa contro le minacce di sicurezza e che implementino funzionalità di accesso sicuro e protezione della rete. requisito minimo,  Next generation firewall fascia media dovranno essere  garantiti i relativi servizi di sandbox in cloud e di aggiornamento per antivirus, web filtering, application control, vulnerabilità e intrusion prevention; </t>
  </si>
  <si>
    <t xml:space="preserve">NPWF022</t>
  </si>
  <si>
    <t xml:space="preserve">Fornitura istallazione e configurazione in base alle specifiche fornite dalla stazione appaltante di  Software di gestione rete Wireless;  fornito in licenza d'uso a tempo indeterminato e trasferibile,  integrabile con le più diffuse piattaforme di Network Management (es. IBM Tivoli, HP Open View, CA Unicenter, etc.) installabile su piattaforma Windows e Linux (o Unix).         Dovrà avere le seguenti caratteristiche prestazionali: supporto SNMP v3  RMON e/o RMON2 compliant      interfaccia utente HTTP e/o HTTPS  interfaccia grafica per la rappresentazione ed il controllo degli apparati attivi supporto VLAN/SSID multipli con protocollo IEEE 802.1Q Virtual VLANs sistema di mappatura e localizzazione degli utenti collegati in wireless (prevedere almeno l'associazione fra il singolo utente e l'AP dove al momento è collegato)   funzionalità di inventory degli apparati attivi wireless (dispositivi di gestione e access point) autenticazione RADIUS e/o TACACS: capacità, cioè, dell'amministratore della rete di accedere al software di gestione mediante autenticazione RADIUS e/o TACACS accesso profilato, almeno tramite la digitazione di username e password, ai dati e alle funzionalità applicative in funzione dei ruoli e privilegi associati funzionalità che consentano la configurazione remota e la visualizzazione dello stato almeno degli apparati proposti per lo specifico brand funzioni per attività statistiche, diagnostiche e di trouble shooting tra cui ad esempio: · la supervisione dell'utilizzo delle risorse di rete e della loro assegnazione · la gestione e configurazione degli apparati e dei servizi · la distribuzione del software · azioni e procedure orientate all'utilizzo ottimo delle risorse di rete correlazione automatica degli eventi</t>
  </si>
  <si>
    <t xml:space="preserve">Software di gestione rete Wireless;  fornito in licenza d'uso a tempo indeterminato e trasferibile,  integrabile con le più diffuse piattaforme di Network Management (es. IBM Tivoli, HP Open View, CA Unicenter, etc.) installabile su piattaforma Windows e Linux (o Unix).   </t>
  </si>
  <si>
    <t xml:space="preserve">NPWF030</t>
  </si>
  <si>
    <t xml:space="preserve">Fornitura e posa in opera di alimentatore per contenitore da esterno. Fornitura e posa in opera di alimentatore per contenitore da esterno 230-48V in grado di operare in un  range di temperatura   almeno da -40 a 70 °C , con attacco DIN.</t>
  </si>
  <si>
    <t xml:space="preserve"> alimentatore per contenitore da esterno 230-48V in grado di operare in un  range di temperatura   almeno da -40 a 70 °C</t>
  </si>
  <si>
    <t xml:space="preserve">NPWF032</t>
  </si>
  <si>
    <t xml:space="preserve">Fornitura e posa in opera di pannello di attestazione per 12 fibre ottiche monomodali. Fornitura e posa in opera di pannello di attestazione  per 12 fibre ottiche monomodali a montaggio su guida DIN da montare su quadretto esterno Sono compresi:  bussole, attestazioni e certificazioni.  </t>
  </si>
  <si>
    <t xml:space="preserve">pannello di attestazione  per 12 fibre ottiche monomodali a montaggio su guida DIN da montare su quadretto esterno Sono compresi:  bussole, attestazioni e certificazioni.</t>
  </si>
  <si>
    <t xml:space="preserve">NPWF033</t>
  </si>
  <si>
    <t xml:space="preserve">Fornitura e posa in opera di pigtail, adattatore, portatubetto e tubetto termorestringente per  per attestazione fibre ottiche  monomodali all’interno dei quadretti da esterno.  </t>
  </si>
  <si>
    <t xml:space="preserve">pigtail  per attestazione  fibre ottiche monomodali adattatore, portatubetto e tubetto termorestingente</t>
  </si>
  <si>
    <t xml:space="preserve">NPWF034</t>
  </si>
  <si>
    <t xml:space="preserve">Fornitura e posa in opera di bretelle ottiche bifibra di lunghezza massima 50cm  con  fibre ottiche  monomodali e connettori SC/LC all’interno dei quadretti da esterno.  </t>
  </si>
  <si>
    <t xml:space="preserve">bretelle ottiche bifibra di lunghezza massima 50cm  con  fibre ottiche  monomodali e connettori SC/LC all’interno dei quadretti da esterno.  </t>
  </si>
</sst>
</file>

<file path=xl/styles.xml><?xml version="1.0" encoding="utf-8"?>
<styleSheet xmlns="http://schemas.openxmlformats.org/spreadsheetml/2006/main">
  <numFmts count="9">
    <numFmt numFmtId="164" formatCode="General"/>
    <numFmt numFmtId="165" formatCode="#,##0"/>
    <numFmt numFmtId="166" formatCode="#,##0.00"/>
    <numFmt numFmtId="167" formatCode="_-[$€-410]\ * #,##0.00_-;\-[$€-410]\ * #,##0.00_-;_-[$€-410]\ * \-??_-;_-@_-"/>
    <numFmt numFmtId="168" formatCode="0%"/>
    <numFmt numFmtId="169" formatCode="0.00%"/>
    <numFmt numFmtId="170" formatCode="0.0%"/>
    <numFmt numFmtId="171" formatCode="#,##0.000"/>
    <numFmt numFmtId="172" formatCode="[$€-410]\ #,##0.000;\-[$€-410]\ #,##0.000"/>
  </numFmts>
  <fonts count="14">
    <font>
      <sz val="10"/>
      <name val="Arial"/>
      <family val="2"/>
      <charset val="1"/>
    </font>
    <font>
      <sz val="10"/>
      <name val="Arial"/>
      <family val="0"/>
    </font>
    <font>
      <sz val="10"/>
      <name val="Arial"/>
      <family val="0"/>
    </font>
    <font>
      <sz val="10"/>
      <name val="Arial"/>
      <family val="0"/>
    </font>
    <font>
      <b val="true"/>
      <i val="true"/>
      <sz val="10"/>
      <name val="Arial"/>
      <family val="2"/>
      <charset val="1"/>
    </font>
    <font>
      <b val="true"/>
      <sz val="10"/>
      <color rgb="FF000000"/>
      <name val="Calibri"/>
      <family val="2"/>
      <charset val="1"/>
    </font>
    <font>
      <b val="true"/>
      <sz val="10"/>
      <name val="Arial"/>
      <family val="2"/>
      <charset val="1"/>
    </font>
    <font>
      <i val="true"/>
      <sz val="10"/>
      <name val="Arial"/>
      <family val="2"/>
      <charset val="1"/>
    </font>
    <font>
      <b val="true"/>
      <sz val="9"/>
      <name val="Arial"/>
      <family val="2"/>
      <charset val="1"/>
    </font>
    <font>
      <b val="true"/>
      <sz val="12"/>
      <name val="Arial"/>
      <family val="2"/>
      <charset val="1"/>
    </font>
    <font>
      <sz val="10"/>
      <color rgb="FF000000"/>
      <name val="Calibri"/>
      <family val="2"/>
      <charset val="1"/>
    </font>
    <font>
      <sz val="10"/>
      <name val="Calibri"/>
      <family val="2"/>
      <charset val="1"/>
    </font>
    <font>
      <sz val="9"/>
      <color rgb="FF3B3B3B"/>
      <name val="Calibri"/>
      <family val="0"/>
      <charset val="1"/>
    </font>
    <font>
      <sz val="9"/>
      <name val="Calibri"/>
      <family val="0"/>
      <charset val="1"/>
    </font>
  </fonts>
  <fills count="5">
    <fill>
      <patternFill patternType="none"/>
    </fill>
    <fill>
      <patternFill patternType="gray125"/>
    </fill>
    <fill>
      <patternFill patternType="solid">
        <fgColor rgb="FFFFFFFF"/>
        <bgColor rgb="FFFFFFCC"/>
      </patternFill>
    </fill>
    <fill>
      <patternFill patternType="solid">
        <fgColor rgb="FFFFCC00"/>
        <bgColor rgb="FFFFFF00"/>
      </patternFill>
    </fill>
    <fill>
      <patternFill patternType="solid">
        <fgColor rgb="FF99CC00"/>
        <bgColor rgb="FFFFCC00"/>
      </patternFill>
    </fill>
  </fills>
  <borders count="4">
    <border diagonalUp="false" diagonalDown="false">
      <left/>
      <right/>
      <top/>
      <bottom/>
      <diagonal/>
    </border>
    <border diagonalUp="false" diagonalDown="false">
      <left style="medium"/>
      <right style="thin"/>
      <top style="medium"/>
      <bottom/>
      <diagonal/>
    </border>
    <border diagonalUp="false" diagonalDown="false">
      <left style="thin"/>
      <right style="medium"/>
      <top style="medium"/>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5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4" fillId="0" borderId="1" xfId="0" applyFont="true" applyBorder="true" applyAlignment="true" applyProtection="false">
      <alignment horizontal="center" vertical="center" textRotation="0" wrapText="false" indent="0" shrinkToFit="false"/>
      <protection locked="true" hidden="false"/>
    </xf>
    <xf numFmtId="164" fontId="5" fillId="0" borderId="2" xfId="0" applyFont="true" applyBorder="true" applyAlignment="true" applyProtection="false">
      <alignment horizontal="left" vertical="center" textRotation="0" wrapText="true" indent="0" shrinkToFit="false"/>
      <protection locked="true" hidden="false"/>
    </xf>
    <xf numFmtId="164" fontId="0" fillId="0" borderId="0" xfId="0" applyFont="false" applyBorder="false" applyAlignment="true" applyProtection="false">
      <alignment horizontal="general" vertical="top" textRotation="0" wrapText="tru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0" fillId="0" borderId="3" xfId="0" applyFont="false" applyBorder="true" applyAlignment="true" applyProtection="false">
      <alignment horizontal="center" vertical="bottom" textRotation="0" wrapText="false" indent="0" shrinkToFit="false"/>
      <protection locked="true" hidden="false"/>
    </xf>
    <xf numFmtId="165" fontId="0" fillId="0" borderId="3" xfId="0" applyFont="false" applyBorder="true" applyAlignment="true" applyProtection="false">
      <alignment horizontal="center" vertical="bottom" textRotation="0" wrapText="false" indent="0" shrinkToFit="false"/>
      <protection locked="true" hidden="false"/>
    </xf>
    <xf numFmtId="166" fontId="0" fillId="0" borderId="3" xfId="0" applyFont="fals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center" vertical="bottom" textRotation="0" wrapText="false" indent="0" shrinkToFit="false"/>
      <protection locked="true" hidden="false"/>
    </xf>
    <xf numFmtId="165" fontId="0" fillId="0" borderId="3" xfId="0" applyFont="true" applyBorder="true" applyAlignment="true" applyProtection="false">
      <alignment horizontal="center" vertical="bottom" textRotation="0" wrapText="false" indent="0" shrinkToFit="false"/>
      <protection locked="true" hidden="false"/>
    </xf>
    <xf numFmtId="164" fontId="0" fillId="0" borderId="3" xfId="0" applyFont="true" applyBorder="true" applyAlignment="true" applyProtection="false">
      <alignment horizontal="center" vertical="bottom" textRotation="0" wrapText="false" indent="0" shrinkToFit="false"/>
      <protection locked="true" hidden="false"/>
    </xf>
    <xf numFmtId="165" fontId="7" fillId="0" borderId="3" xfId="0" applyFont="true" applyBorder="true" applyAlignment="true" applyProtection="false">
      <alignment horizontal="center" vertical="bottom" textRotation="0" wrapText="false" indent="0" shrinkToFit="false"/>
      <protection locked="true" hidden="false"/>
    </xf>
    <xf numFmtId="164" fontId="7" fillId="0" borderId="3" xfId="0" applyFont="true" applyBorder="true" applyAlignment="true" applyProtection="false">
      <alignment horizontal="center" vertical="bottom" textRotation="0" wrapText="false" indent="0" shrinkToFit="false"/>
      <protection locked="true" hidden="false"/>
    </xf>
    <xf numFmtId="164" fontId="4" fillId="0" borderId="3" xfId="0" applyFont="true" applyBorder="true" applyAlignment="false" applyProtection="false">
      <alignment horizontal="general" vertical="bottom" textRotation="0" wrapText="false" indent="0" shrinkToFit="false"/>
      <protection locked="true" hidden="false"/>
    </xf>
    <xf numFmtId="164" fontId="5" fillId="0" borderId="3" xfId="0" applyFont="true" applyBorder="true" applyAlignment="true" applyProtection="false">
      <alignment horizontal="justify" vertical="bottom" textRotation="0" wrapText="false" indent="0" shrinkToFit="false"/>
      <protection locked="true" hidden="false"/>
    </xf>
    <xf numFmtId="167" fontId="0" fillId="0" borderId="3" xfId="0" applyFont="false" applyBorder="true" applyAlignment="true" applyProtection="false">
      <alignment horizontal="center" vertical="center" textRotation="0" wrapText="false" indent="0" shrinkToFit="false"/>
      <protection locked="true" hidden="false"/>
    </xf>
    <xf numFmtId="164" fontId="7" fillId="0" borderId="3" xfId="0" applyFont="true" applyBorder="true" applyAlignment="false" applyProtection="false">
      <alignment horizontal="general" vertical="bottom" textRotation="0" wrapText="false" indent="0" shrinkToFit="false"/>
      <protection locked="true" hidden="false"/>
    </xf>
    <xf numFmtId="166" fontId="7" fillId="0" borderId="3" xfId="0" applyFont="true" applyBorder="tru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8" fontId="0" fillId="0" borderId="3" xfId="0" applyFont="false" applyBorder="true" applyAlignment="true" applyProtection="false">
      <alignment horizontal="center" vertical="bottom" textRotation="0" wrapText="false" indent="0" shrinkToFit="false"/>
      <protection locked="true" hidden="false"/>
    </xf>
    <xf numFmtId="169" fontId="0" fillId="0" borderId="3" xfId="0" applyFont="false" applyBorder="true" applyAlignment="true" applyProtection="false">
      <alignment horizontal="center" vertical="bottom" textRotation="0" wrapText="false" indent="0" shrinkToFit="false"/>
      <protection locked="true" hidden="false"/>
    </xf>
    <xf numFmtId="165" fontId="7" fillId="0" borderId="3" xfId="0" applyFont="true" applyBorder="true" applyAlignment="false" applyProtection="false">
      <alignment horizontal="general" vertical="bottom" textRotation="0" wrapText="false" indent="0" shrinkToFit="false"/>
      <protection locked="true" hidden="false"/>
    </xf>
    <xf numFmtId="164" fontId="0" fillId="0" borderId="3" xfId="0" applyFont="true" applyBorder="true" applyAlignment="false" applyProtection="false">
      <alignment horizontal="general" vertical="bottom" textRotation="0" wrapText="false" indent="0" shrinkToFit="false"/>
      <protection locked="true" hidden="false"/>
    </xf>
    <xf numFmtId="166" fontId="0" fillId="0" borderId="3" xfId="0" applyFont="false" applyBorder="true" applyAlignment="true" applyProtection="false">
      <alignment horizontal="center" vertical="center" textRotation="0" wrapText="false" indent="0" shrinkToFit="false"/>
      <protection locked="true" hidden="false"/>
    </xf>
    <xf numFmtId="164" fontId="0" fillId="0" borderId="3" xfId="0" applyFont="true" applyBorder="true" applyAlignment="true" applyProtection="false">
      <alignment horizontal="center" vertical="center" textRotation="0" wrapText="false" indent="0" shrinkToFit="false"/>
      <protection locked="true" hidden="false"/>
    </xf>
    <xf numFmtId="167" fontId="0" fillId="2" borderId="3" xfId="0" applyFont="false" applyBorder="true" applyAlignment="true" applyProtection="false">
      <alignment horizontal="center" vertical="center" textRotation="0" wrapText="false" indent="0" shrinkToFit="false"/>
      <protection locked="true" hidden="false"/>
    </xf>
    <xf numFmtId="164" fontId="0" fillId="0" borderId="3" xfId="0" applyFont="false" applyBorder="tru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5" fontId="6" fillId="0" borderId="3" xfId="0" applyFont="true" applyBorder="true" applyAlignment="true" applyProtection="false">
      <alignment horizontal="center" vertical="bottom" textRotation="0" wrapText="false" indent="0" shrinkToFit="false"/>
      <protection locked="true" hidden="false"/>
    </xf>
    <xf numFmtId="166" fontId="6" fillId="0" borderId="3"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4" fillId="0" borderId="3" xfId="0" applyFont="true" applyBorder="true" applyAlignment="true" applyProtection="false">
      <alignment horizontal="general" vertical="bottom" textRotation="0" wrapText="true" indent="0" shrinkToFit="false"/>
      <protection locked="true" hidden="false"/>
    </xf>
    <xf numFmtId="169" fontId="0" fillId="3" borderId="3" xfId="0" applyFont="false" applyBorder="true" applyAlignment="true" applyProtection="false">
      <alignment horizontal="center" vertical="center" textRotation="0" wrapText="false" indent="0" shrinkToFit="false"/>
      <protection locked="true" hidden="false"/>
    </xf>
    <xf numFmtId="164" fontId="8" fillId="0" borderId="3" xfId="0" applyFont="true" applyBorder="true" applyAlignment="true" applyProtection="false">
      <alignment horizontal="center" vertical="center" textRotation="0" wrapText="true" indent="0" shrinkToFit="false"/>
      <protection locked="true" hidden="false"/>
    </xf>
    <xf numFmtId="164" fontId="7" fillId="0" borderId="3" xfId="0" applyFont="true" applyBorder="true" applyAlignment="true" applyProtection="false">
      <alignment horizontal="center" vertical="center" textRotation="0" wrapText="false" indent="0" shrinkToFit="false"/>
      <protection locked="true" hidden="false"/>
    </xf>
    <xf numFmtId="166" fontId="0" fillId="3" borderId="3" xfId="0" applyFont="false" applyBorder="true" applyAlignment="true" applyProtection="false">
      <alignment horizontal="general" vertical="center" textRotation="0" wrapText="false" indent="0" shrinkToFit="false"/>
      <protection locked="true" hidden="false"/>
    </xf>
    <xf numFmtId="164" fontId="4" fillId="0" borderId="3" xfId="0" applyFont="true" applyBorder="true" applyAlignment="true" applyProtection="false">
      <alignment horizontal="left"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6" fontId="6" fillId="4" borderId="3" xfId="0" applyFont="true" applyBorder="true" applyAlignment="false" applyProtection="false">
      <alignment horizontal="general" vertical="bottom" textRotation="0" wrapText="false" indent="0" shrinkToFit="false"/>
      <protection locked="true" hidden="false"/>
    </xf>
    <xf numFmtId="166" fontId="6" fillId="3" borderId="3" xfId="0" applyFont="true" applyBorder="true" applyAlignment="false" applyProtection="false">
      <alignment horizontal="general" vertical="bottom" textRotation="0" wrapText="false" indent="0" shrinkToFit="false"/>
      <protection locked="true" hidden="false"/>
    </xf>
    <xf numFmtId="164" fontId="10" fillId="0" borderId="2" xfId="0" applyFont="true" applyBorder="true" applyAlignment="true" applyProtection="false">
      <alignment horizontal="left" vertical="center" textRotation="0" wrapText="true" indent="0" shrinkToFit="false"/>
      <protection locked="true" hidden="false"/>
    </xf>
    <xf numFmtId="164" fontId="10" fillId="0" borderId="3" xfId="0" applyFont="true" applyBorder="true" applyAlignment="true" applyProtection="false">
      <alignment horizontal="justify" vertical="bottom" textRotation="0" wrapText="false" indent="0" shrinkToFit="false"/>
      <protection locked="true" hidden="false"/>
    </xf>
    <xf numFmtId="170" fontId="0" fillId="3" borderId="3" xfId="0" applyFont="false" applyBorder="true" applyAlignment="true" applyProtection="false">
      <alignment horizontal="center" vertical="center" textRotation="0" wrapText="false" indent="0" shrinkToFit="false"/>
      <protection locked="true" hidden="false"/>
    </xf>
    <xf numFmtId="164" fontId="10" fillId="0" borderId="3" xfId="0" applyFont="true" applyBorder="true" applyAlignment="true" applyProtection="false">
      <alignment horizontal="justify" vertical="bottom" textRotation="0" wrapText="true" indent="0" shrinkToFit="false"/>
      <protection locked="true" hidden="false"/>
    </xf>
    <xf numFmtId="164" fontId="5" fillId="0" borderId="3" xfId="0" applyFont="true" applyBorder="true" applyAlignment="true" applyProtection="false">
      <alignment horizontal="justify" vertical="bottom" textRotation="0" wrapText="true" indent="0" shrinkToFit="false"/>
      <protection locked="true" hidden="false"/>
    </xf>
    <xf numFmtId="171" fontId="0" fillId="3" borderId="3" xfId="0" applyFont="false" applyBorder="true" applyAlignment="true" applyProtection="false">
      <alignment horizontal="general" vertical="center" textRotation="0" wrapText="false" indent="0" shrinkToFit="false"/>
      <protection locked="true" hidden="false"/>
    </xf>
    <xf numFmtId="172" fontId="0" fillId="0" borderId="3" xfId="0" applyFont="false" applyBorder="true" applyAlignment="true" applyProtection="false">
      <alignment horizontal="center" vertical="center" textRotation="0" wrapText="false" indent="0" shrinkToFit="false"/>
      <protection locked="true" hidden="false"/>
    </xf>
    <xf numFmtId="165" fontId="0" fillId="0" borderId="3" xfId="0" applyFont="true" applyBorder="true" applyAlignment="true" applyProtection="false">
      <alignment horizontal="center" vertical="bottom" textRotation="0" wrapText="true" indent="0" shrinkToFit="false"/>
      <protection locked="true" hidden="false"/>
    </xf>
    <xf numFmtId="164" fontId="11" fillId="0" borderId="3" xfId="0" applyFont="true" applyBorder="true" applyAlignment="true" applyProtection="false">
      <alignment horizontal="justify" vertical="bottom" textRotation="0" wrapText="false" indent="0" shrinkToFit="false"/>
      <protection locked="true" hidden="false"/>
    </xf>
    <xf numFmtId="169" fontId="7" fillId="0" borderId="3" xfId="0" applyFont="true" applyBorder="true" applyAlignment="true" applyProtection="false">
      <alignment horizontal="center" vertical="bottom" textRotation="0" wrapText="false" indent="0" shrinkToFit="false"/>
      <protection locked="true" hidden="false"/>
    </xf>
    <xf numFmtId="164" fontId="12" fillId="0" borderId="2" xfId="0" applyFont="true" applyBorder="true" applyAlignment="true" applyProtection="false">
      <alignment horizontal="left" vertical="center" textRotation="0" wrapText="true" indent="0" shrinkToFit="false"/>
      <protection locked="true" hidden="false"/>
    </xf>
    <xf numFmtId="164" fontId="12" fillId="0" borderId="3" xfId="0" applyFont="true" applyBorder="true" applyAlignment="true" applyProtection="false">
      <alignment horizontal="justify" vertical="bottom" textRotation="0" wrapText="false" indent="0" shrinkToFit="false"/>
      <protection locked="true" hidden="false"/>
    </xf>
    <xf numFmtId="164" fontId="13" fillId="0" borderId="3" xfId="0" applyFont="true" applyBorder="true" applyAlignment="false" applyProtection="false">
      <alignment horizontal="general" vertical="bottom" textRotation="0" wrapText="false" indent="0" shrinkToFit="false"/>
      <protection locked="true" hidden="false"/>
    </xf>
    <xf numFmtId="164" fontId="11" fillId="0" borderId="2" xfId="0" applyFont="true" applyBorder="true" applyAlignment="true" applyProtection="false">
      <alignment horizontal="left" vertical="center" textRotation="0" wrapText="true" indent="0" shrinkToFit="false"/>
      <protection locked="true" hidden="false"/>
    </xf>
    <xf numFmtId="164" fontId="0" fillId="0" borderId="2" xfId="0" applyFont="true" applyBorder="true" applyAlignment="true" applyProtection="false">
      <alignment horizontal="left" vertical="center" textRotation="0" wrapText="true" indent="0" shrinkToFit="false"/>
      <protection locked="true" hidden="false"/>
    </xf>
    <xf numFmtId="164" fontId="0" fillId="0" borderId="3" xfId="0" applyFont="true" applyBorder="true" applyAlignment="true" applyProtection="false">
      <alignment horizontal="justify"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B3B3B"/>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4" colorId="64" zoomScale="85" zoomScaleNormal="85" zoomScalePageLayoutView="100" workbookViewId="0">
      <selection pane="topLeft" activeCell="I28" activeCellId="0" sqref="I28"/>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81.3" hidden="false" customHeight="true" outlineLevel="0" collapsed="false">
      <c r="A1" s="2" t="s">
        <v>0</v>
      </c>
      <c r="B1" s="3" t="s">
        <v>1</v>
      </c>
      <c r="C1" s="3"/>
      <c r="D1" s="3"/>
      <c r="E1" s="3"/>
      <c r="F1" s="3"/>
      <c r="G1" s="3"/>
      <c r="H1" s="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60.75" hidden="false" customHeight="true" outlineLevel="0" collapsed="false">
      <c r="A7" s="15" t="s">
        <v>8</v>
      </c>
      <c r="B7" s="11"/>
      <c r="C7" s="7" t="n">
        <v>1</v>
      </c>
      <c r="D7" s="11" t="s">
        <v>9</v>
      </c>
      <c r="E7" s="16" t="n">
        <v>160</v>
      </c>
      <c r="F7" s="6"/>
      <c r="G7" s="13" t="s">
        <v>10</v>
      </c>
      <c r="H7" s="8" t="n">
        <f aca="false">C7*E7</f>
        <v>160</v>
      </c>
    </row>
    <row r="8" customFormat="false" ht="12.75" hidden="false" customHeight="false" outlineLevel="0" collapsed="false">
      <c r="A8" s="17" t="s">
        <v>11</v>
      </c>
      <c r="B8" s="13"/>
      <c r="C8" s="12"/>
      <c r="D8" s="13"/>
      <c r="E8" s="13"/>
      <c r="F8" s="13"/>
      <c r="G8" s="13" t="s">
        <v>10</v>
      </c>
      <c r="H8" s="18" t="n">
        <f aca="false">SUM(H7:H7)</f>
        <v>160</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2.4</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1</v>
      </c>
      <c r="D13" s="25" t="s">
        <v>16</v>
      </c>
      <c r="E13" s="26" t="n">
        <v>36.18</v>
      </c>
      <c r="F13" s="6"/>
      <c r="G13" s="13" t="s">
        <v>10</v>
      </c>
      <c r="H13" s="8" t="n">
        <f aca="false">C13*E13</f>
        <v>36.18</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36.18</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198.58</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29.787</v>
      </c>
    </row>
    <row r="23" customFormat="false" ht="12.75" hidden="false" customHeight="false" outlineLevel="0" collapsed="false">
      <c r="A23" s="23"/>
      <c r="B23" s="6"/>
      <c r="C23" s="7"/>
      <c r="D23" s="6"/>
      <c r="E23" s="20"/>
      <c r="F23" s="6"/>
      <c r="G23" s="13" t="s">
        <v>10</v>
      </c>
      <c r="H23" s="31" t="n">
        <f aca="false">SUM(H19,H22)</f>
        <v>228.367</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34" t="n">
        <v>0.1353</v>
      </c>
      <c r="F25" s="35"/>
      <c r="G25" s="36" t="s">
        <v>10</v>
      </c>
      <c r="H25" s="37" t="n">
        <f aca="false">E25*H22</f>
        <v>4.0301811</v>
      </c>
    </row>
    <row r="26" customFormat="false" ht="12.75" hidden="false" customHeight="false" outlineLevel="0" collapsed="false">
      <c r="A26" s="23"/>
      <c r="B26" s="6"/>
      <c r="C26" s="7"/>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22.8367</v>
      </c>
    </row>
    <row r="28" customFormat="false" ht="15.75" hidden="false" customHeight="false" outlineLevel="0" collapsed="false">
      <c r="A28" s="38"/>
      <c r="B28" s="6"/>
      <c r="C28" s="7"/>
      <c r="D28" s="6"/>
      <c r="E28" s="6"/>
      <c r="F28" s="38" t="s">
        <v>25</v>
      </c>
      <c r="G28" s="13" t="s">
        <v>10</v>
      </c>
      <c r="H28" s="31" t="n">
        <f aca="false">SUM(H23,H27)</f>
        <v>251.2037</v>
      </c>
      <c r="I28" s="39"/>
      <c r="J28" s="39"/>
      <c r="K28" s="39"/>
      <c r="L28" s="39"/>
    </row>
    <row r="29" customFormat="false" ht="15.75" hidden="false" customHeight="false" outlineLevel="0" collapsed="false">
      <c r="A29" s="40" t="s">
        <v>26</v>
      </c>
      <c r="B29" s="6"/>
      <c r="C29" s="7"/>
      <c r="D29" s="6"/>
      <c r="E29" s="6"/>
      <c r="F29" s="9"/>
      <c r="G29" s="13" t="s">
        <v>10</v>
      </c>
      <c r="H29" s="41" t="n">
        <v>250</v>
      </c>
      <c r="I29" s="39"/>
      <c r="J29" s="39" t="n">
        <v>250</v>
      </c>
      <c r="K29" s="39"/>
      <c r="L29" s="39"/>
    </row>
    <row r="31" customFormat="false" ht="15.75" hidden="false" customHeight="false" outlineLevel="0" collapsed="false">
      <c r="A31" s="40" t="s">
        <v>27</v>
      </c>
      <c r="B31" s="6"/>
      <c r="C31" s="7"/>
      <c r="D31" s="6"/>
      <c r="E31" s="6"/>
      <c r="F31" s="9"/>
      <c r="G31" s="13" t="s">
        <v>28</v>
      </c>
      <c r="H31" s="42" t="n">
        <f aca="false">(H17/H29)*100</f>
        <v>14.472</v>
      </c>
      <c r="I31" s="39"/>
      <c r="J31" s="39"/>
      <c r="K31" s="39"/>
      <c r="L31" s="39"/>
    </row>
    <row r="32" customFormat="false" ht="15.75" hidden="false" customHeight="false" outlineLevel="0" collapsed="false">
      <c r="A32" s="40" t="s">
        <v>29</v>
      </c>
      <c r="B32" s="6"/>
      <c r="C32" s="7"/>
      <c r="D32" s="6"/>
      <c r="E32" s="6"/>
      <c r="F32" s="9"/>
      <c r="G32" s="13" t="s">
        <v>28</v>
      </c>
      <c r="H32" s="42" t="n">
        <f aca="false">(H25/H29)*100</f>
        <v>1.61207244</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 colorId="64" zoomScale="85" zoomScaleNormal="85" zoomScalePageLayoutView="100" workbookViewId="0">
      <selection pane="topLeft" activeCell="E8" activeCellId="0" sqref="E8"/>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38.6" hidden="false" customHeight="true" outlineLevel="0" collapsed="false">
      <c r="A1" s="2" t="s">
        <v>55</v>
      </c>
      <c r="B1" s="43" t="s">
        <v>56</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52.65" hidden="false" customHeight="true" outlineLevel="0" collapsed="false">
      <c r="A7" s="44" t="s">
        <v>57</v>
      </c>
      <c r="B7" s="11"/>
      <c r="C7" s="7" t="n">
        <v>1</v>
      </c>
      <c r="D7" s="11" t="s">
        <v>54</v>
      </c>
      <c r="E7" s="49" t="n">
        <v>0.85</v>
      </c>
      <c r="F7" s="6"/>
      <c r="G7" s="13" t="s">
        <v>10</v>
      </c>
      <c r="H7" s="8" t="n">
        <f aca="false">C7*E7</f>
        <v>0.85</v>
      </c>
    </row>
    <row r="8" customFormat="false" ht="12.75" hidden="false" customHeight="false" outlineLevel="0" collapsed="false">
      <c r="A8" s="17" t="s">
        <v>11</v>
      </c>
      <c r="B8" s="13"/>
      <c r="C8" s="12"/>
      <c r="D8" s="13"/>
      <c r="E8" s="13"/>
      <c r="F8" s="13"/>
      <c r="G8" s="13" t="s">
        <v>10</v>
      </c>
      <c r="H8" s="18" t="n">
        <f aca="false">SUM(H7:H7)</f>
        <v>0.85</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0.01275</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25" t="s">
        <v>16</v>
      </c>
      <c r="E13" s="26" t="n">
        <v>36.18</v>
      </c>
      <c r="F13" s="6"/>
      <c r="G13" s="13" t="s">
        <v>10</v>
      </c>
      <c r="H13" s="8" t="n">
        <f aca="false">C13*E13</f>
        <v>0</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0.01</v>
      </c>
      <c r="D15" s="25" t="s">
        <v>16</v>
      </c>
      <c r="E15" s="26" t="n">
        <v>28.73</v>
      </c>
      <c r="F15" s="27"/>
      <c r="G15" s="13" t="s">
        <v>10</v>
      </c>
      <c r="H15" s="8" t="n">
        <f aca="false">C15*E15</f>
        <v>0.2873</v>
      </c>
    </row>
    <row r="16" customFormat="false" ht="12.8" hidden="false" customHeight="false" outlineLevel="0" collapsed="false">
      <c r="A16" s="23" t="s">
        <v>19</v>
      </c>
      <c r="B16" s="6"/>
      <c r="C16" s="24" t="n">
        <v>0.01</v>
      </c>
      <c r="D16" s="25" t="s">
        <v>16</v>
      </c>
      <c r="E16" s="26" t="n">
        <v>26.7</v>
      </c>
      <c r="F16" s="27"/>
      <c r="G16" s="13" t="s">
        <v>10</v>
      </c>
      <c r="H16" s="8" t="n">
        <f aca="false">C16*E16</f>
        <v>0.267</v>
      </c>
    </row>
    <row r="17" customFormat="false" ht="12.75" hidden="false" customHeight="false" outlineLevel="0" collapsed="false">
      <c r="A17" s="17" t="s">
        <v>20</v>
      </c>
      <c r="B17" s="13"/>
      <c r="C17" s="12"/>
      <c r="D17" s="13"/>
      <c r="E17" s="13"/>
      <c r="F17" s="13"/>
      <c r="G17" s="13" t="s">
        <v>10</v>
      </c>
      <c r="H17" s="18" t="n">
        <f aca="false">SUM(H13:H16)</f>
        <v>0.5543</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1.41705</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0.2125575</v>
      </c>
    </row>
    <row r="23" customFormat="false" ht="12.75" hidden="false" customHeight="false" outlineLevel="0" collapsed="false">
      <c r="A23" s="23"/>
      <c r="B23" s="6"/>
      <c r="C23" s="7"/>
      <c r="D23" s="6"/>
      <c r="E23" s="20"/>
      <c r="F23" s="6"/>
      <c r="G23" s="13" t="s">
        <v>10</v>
      </c>
      <c r="H23" s="31" t="n">
        <f aca="false">SUM(H19,H22)</f>
        <v>1.6296075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0.135</v>
      </c>
      <c r="F25" s="35"/>
      <c r="G25" s="36" t="s">
        <v>10</v>
      </c>
      <c r="H25" s="48" t="n">
        <f aca="false">E25*H22</f>
        <v>0.0286952625</v>
      </c>
    </row>
    <row r="26" customFormat="false" ht="12.75" hidden="false" customHeight="false" outlineLevel="0" collapsed="false">
      <c r="A26" s="23"/>
      <c r="B26" s="6"/>
      <c r="C26" s="7"/>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0.16296075</v>
      </c>
    </row>
    <row r="28" customFormat="false" ht="15.75" hidden="false" customHeight="false" outlineLevel="0" collapsed="false">
      <c r="A28" s="38"/>
      <c r="B28" s="6"/>
      <c r="C28" s="7"/>
      <c r="D28" s="6"/>
      <c r="E28" s="6"/>
      <c r="F28" s="38" t="s">
        <v>25</v>
      </c>
      <c r="G28" s="13" t="s">
        <v>10</v>
      </c>
      <c r="H28" s="31" t="n">
        <f aca="false">SUM(H23,H27)</f>
        <v>1.79256825</v>
      </c>
      <c r="I28" s="39"/>
      <c r="J28" s="39"/>
      <c r="K28" s="39"/>
      <c r="L28" s="39"/>
    </row>
    <row r="29" customFormat="false" ht="15" hidden="false" customHeight="false" outlineLevel="0" collapsed="false">
      <c r="A29" s="40" t="s">
        <v>26</v>
      </c>
      <c r="B29" s="6"/>
      <c r="C29" s="7"/>
      <c r="D29" s="6"/>
      <c r="E29" s="6"/>
      <c r="F29" s="9"/>
      <c r="G29" s="13" t="s">
        <v>10</v>
      </c>
      <c r="H29" s="41" t="n">
        <v>1.8</v>
      </c>
      <c r="I29" s="39"/>
      <c r="J29" s="39" t="n">
        <v>1.8</v>
      </c>
      <c r="K29" s="39"/>
      <c r="L29" s="39"/>
    </row>
    <row r="31" customFormat="false" ht="15.75" hidden="false" customHeight="false" outlineLevel="0" collapsed="false">
      <c r="A31" s="40" t="s">
        <v>27</v>
      </c>
      <c r="B31" s="6"/>
      <c r="C31" s="7"/>
      <c r="D31" s="6"/>
      <c r="E31" s="6"/>
      <c r="F31" s="9"/>
      <c r="G31" s="13" t="s">
        <v>28</v>
      </c>
      <c r="H31" s="42" t="n">
        <f aca="false">(H17/H29)*100</f>
        <v>30.7944444444444</v>
      </c>
      <c r="I31" s="39"/>
      <c r="J31" s="39"/>
      <c r="K31" s="39"/>
      <c r="L31" s="39"/>
    </row>
    <row r="32" customFormat="false" ht="15.75" hidden="false" customHeight="false" outlineLevel="0" collapsed="false">
      <c r="A32" s="40" t="s">
        <v>29</v>
      </c>
      <c r="B32" s="6"/>
      <c r="C32" s="7"/>
      <c r="D32" s="6"/>
      <c r="E32" s="6"/>
      <c r="F32" s="9"/>
      <c r="G32" s="13" t="s">
        <v>28</v>
      </c>
      <c r="H32" s="42" t="n">
        <f aca="false">(H25/H29)*100</f>
        <v>1.59418125</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3" colorId="64" zoomScale="85" zoomScaleNormal="85" zoomScalePageLayoutView="100" workbookViewId="0">
      <selection pane="topLeft" activeCell="E8" activeCellId="0" sqref="E8"/>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40.35" hidden="false" customHeight="true" outlineLevel="0" collapsed="false">
      <c r="A1" s="2" t="s">
        <v>58</v>
      </c>
      <c r="B1" s="43" t="s">
        <v>59</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52.65" hidden="false" customHeight="true" outlineLevel="0" collapsed="false">
      <c r="A7" s="44" t="s">
        <v>60</v>
      </c>
      <c r="B7" s="11"/>
      <c r="C7" s="7" t="n">
        <v>1</v>
      </c>
      <c r="D7" s="11" t="s">
        <v>54</v>
      </c>
      <c r="E7" s="49" t="n">
        <v>0.95</v>
      </c>
      <c r="F7" s="6"/>
      <c r="G7" s="13" t="s">
        <v>10</v>
      </c>
      <c r="H7" s="8" t="n">
        <f aca="false">C7*E7</f>
        <v>0.95</v>
      </c>
    </row>
    <row r="8" customFormat="false" ht="12.75" hidden="false" customHeight="false" outlineLevel="0" collapsed="false">
      <c r="A8" s="17" t="s">
        <v>11</v>
      </c>
      <c r="B8" s="13"/>
      <c r="C8" s="12"/>
      <c r="D8" s="13"/>
      <c r="E8" s="13"/>
      <c r="F8" s="13"/>
      <c r="G8" s="13" t="s">
        <v>10</v>
      </c>
      <c r="H8" s="18" t="n">
        <f aca="false">SUM(H7:H7)</f>
        <v>0.95</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0.01425</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25" t="s">
        <v>16</v>
      </c>
      <c r="E13" s="26" t="n">
        <v>36.18</v>
      </c>
      <c r="F13" s="6"/>
      <c r="G13" s="13" t="s">
        <v>10</v>
      </c>
      <c r="H13" s="8" t="n">
        <f aca="false">C13*E13</f>
        <v>0</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0.01</v>
      </c>
      <c r="D15" s="25" t="s">
        <v>16</v>
      </c>
      <c r="E15" s="26" t="n">
        <v>28.73</v>
      </c>
      <c r="F15" s="27"/>
      <c r="G15" s="13" t="s">
        <v>10</v>
      </c>
      <c r="H15" s="8" t="n">
        <f aca="false">C15*E15</f>
        <v>0.2873</v>
      </c>
    </row>
    <row r="16" customFormat="false" ht="12.8" hidden="false" customHeight="false" outlineLevel="0" collapsed="false">
      <c r="A16" s="23" t="s">
        <v>19</v>
      </c>
      <c r="B16" s="6"/>
      <c r="C16" s="24" t="n">
        <v>0.01</v>
      </c>
      <c r="D16" s="25" t="s">
        <v>16</v>
      </c>
      <c r="E16" s="26" t="n">
        <v>26.7</v>
      </c>
      <c r="F16" s="27"/>
      <c r="G16" s="13" t="s">
        <v>10</v>
      </c>
      <c r="H16" s="8" t="n">
        <f aca="false">C16*E16</f>
        <v>0.267</v>
      </c>
    </row>
    <row r="17" customFormat="false" ht="12.75" hidden="false" customHeight="false" outlineLevel="0" collapsed="false">
      <c r="A17" s="17" t="s">
        <v>20</v>
      </c>
      <c r="B17" s="13"/>
      <c r="C17" s="12"/>
      <c r="D17" s="13"/>
      <c r="E17" s="13"/>
      <c r="F17" s="13"/>
      <c r="G17" s="13" t="s">
        <v>10</v>
      </c>
      <c r="H17" s="18" t="n">
        <f aca="false">SUM(H13:H16)</f>
        <v>0.5543</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1.51855</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0.2277825</v>
      </c>
    </row>
    <row r="23" customFormat="false" ht="12.75" hidden="false" customHeight="false" outlineLevel="0" collapsed="false">
      <c r="A23" s="23"/>
      <c r="B23" s="6"/>
      <c r="C23" s="7"/>
      <c r="D23" s="6"/>
      <c r="E23" s="20"/>
      <c r="F23" s="6"/>
      <c r="G23" s="13" t="s">
        <v>10</v>
      </c>
      <c r="H23" s="31" t="n">
        <f aca="false">SUM(H19,H22)</f>
        <v>1.7463325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0.135</v>
      </c>
      <c r="F25" s="35"/>
      <c r="G25" s="36" t="s">
        <v>10</v>
      </c>
      <c r="H25" s="48" t="n">
        <f aca="false">E25*H22</f>
        <v>0.0307506375</v>
      </c>
    </row>
    <row r="26" customFormat="false" ht="12.75" hidden="false" customHeight="false" outlineLevel="0" collapsed="false">
      <c r="A26" s="23"/>
      <c r="B26" s="6"/>
      <c r="C26" s="7"/>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0.17463325</v>
      </c>
    </row>
    <row r="28" customFormat="false" ht="15.75" hidden="false" customHeight="false" outlineLevel="0" collapsed="false">
      <c r="A28" s="38"/>
      <c r="B28" s="6"/>
      <c r="C28" s="7"/>
      <c r="D28" s="6"/>
      <c r="E28" s="6"/>
      <c r="F28" s="38" t="s">
        <v>25</v>
      </c>
      <c r="G28" s="13" t="s">
        <v>10</v>
      </c>
      <c r="H28" s="31" t="n">
        <f aca="false">SUM(H23,H27)</f>
        <v>1.92096575</v>
      </c>
      <c r="I28" s="39"/>
      <c r="J28" s="39"/>
      <c r="K28" s="39"/>
      <c r="L28" s="39"/>
    </row>
    <row r="29" customFormat="false" ht="15" hidden="false" customHeight="false" outlineLevel="0" collapsed="false">
      <c r="A29" s="40" t="s">
        <v>26</v>
      </c>
      <c r="B29" s="6"/>
      <c r="C29" s="7"/>
      <c r="D29" s="6"/>
      <c r="E29" s="6"/>
      <c r="F29" s="9"/>
      <c r="G29" s="13" t="s">
        <v>10</v>
      </c>
      <c r="H29" s="41" t="n">
        <v>1.9</v>
      </c>
      <c r="I29" s="39"/>
      <c r="J29" s="39" t="n">
        <v>1.9</v>
      </c>
      <c r="K29" s="39"/>
      <c r="L29" s="39"/>
    </row>
    <row r="31" customFormat="false" ht="15.75" hidden="false" customHeight="false" outlineLevel="0" collapsed="false">
      <c r="A31" s="40" t="s">
        <v>27</v>
      </c>
      <c r="B31" s="6"/>
      <c r="C31" s="7"/>
      <c r="D31" s="6"/>
      <c r="E31" s="6"/>
      <c r="F31" s="9"/>
      <c r="G31" s="13" t="s">
        <v>28</v>
      </c>
      <c r="H31" s="42" t="n">
        <f aca="false">(H17/H29)*100</f>
        <v>29.1736842105263</v>
      </c>
      <c r="I31" s="39"/>
      <c r="J31" s="39"/>
      <c r="K31" s="39"/>
      <c r="L31" s="39"/>
    </row>
    <row r="32" customFormat="false" ht="15.75" hidden="false" customHeight="false" outlineLevel="0" collapsed="false">
      <c r="A32" s="40" t="s">
        <v>29</v>
      </c>
      <c r="B32" s="6"/>
      <c r="C32" s="7"/>
      <c r="D32" s="6"/>
      <c r="E32" s="6"/>
      <c r="F32" s="9"/>
      <c r="G32" s="13" t="s">
        <v>28</v>
      </c>
      <c r="H32" s="42" t="n">
        <f aca="false">(H25/H29)*100</f>
        <v>1.61845460526316</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0" colorId="64" zoomScale="85" zoomScaleNormal="85" zoomScalePageLayoutView="100" workbookViewId="0">
      <selection pane="topLeft" activeCell="H37" activeCellId="0" sqref="H37"/>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56.5" hidden="false" customHeight="true" outlineLevel="0" collapsed="false">
      <c r="A1" s="2" t="s">
        <v>61</v>
      </c>
      <c r="B1" s="43" t="s">
        <v>62</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65" hidden="false" customHeight="true" outlineLevel="0" collapsed="false">
      <c r="A7" s="44" t="s">
        <v>63</v>
      </c>
      <c r="B7" s="11"/>
      <c r="C7" s="7" t="n">
        <v>1</v>
      </c>
      <c r="D7" s="11" t="s">
        <v>54</v>
      </c>
      <c r="E7" s="49" t="n">
        <v>1.5</v>
      </c>
      <c r="F7" s="6"/>
      <c r="G7" s="13" t="s">
        <v>10</v>
      </c>
      <c r="H7" s="8" t="n">
        <f aca="false">C7*E7</f>
        <v>1.5</v>
      </c>
    </row>
    <row r="8" customFormat="false" ht="12.75" hidden="false" customHeight="false" outlineLevel="0" collapsed="false">
      <c r="A8" s="17" t="s">
        <v>11</v>
      </c>
      <c r="B8" s="13"/>
      <c r="C8" s="12"/>
      <c r="D8" s="13"/>
      <c r="E8" s="13"/>
      <c r="F8" s="13"/>
      <c r="G8" s="13" t="s">
        <v>10</v>
      </c>
      <c r="H8" s="18" t="n">
        <f aca="false">SUM(H7:H7)</f>
        <v>1.5</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0.0225</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25" t="s">
        <v>16</v>
      </c>
      <c r="E13" s="26" t="n">
        <v>36.18</v>
      </c>
      <c r="F13" s="6"/>
      <c r="G13" s="13" t="s">
        <v>10</v>
      </c>
      <c r="H13" s="8" t="n">
        <f aca="false">C13*E13</f>
        <v>0</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0.01</v>
      </c>
      <c r="D15" s="25" t="s">
        <v>16</v>
      </c>
      <c r="E15" s="26" t="n">
        <v>28.73</v>
      </c>
      <c r="F15" s="27"/>
      <c r="G15" s="13" t="s">
        <v>10</v>
      </c>
      <c r="H15" s="8" t="n">
        <f aca="false">C15*E15</f>
        <v>0.2873</v>
      </c>
    </row>
    <row r="16" customFormat="false" ht="12.8" hidden="false" customHeight="false" outlineLevel="0" collapsed="false">
      <c r="A16" s="23" t="s">
        <v>19</v>
      </c>
      <c r="B16" s="6"/>
      <c r="C16" s="24" t="n">
        <v>0.01</v>
      </c>
      <c r="D16" s="25" t="s">
        <v>16</v>
      </c>
      <c r="E16" s="26" t="n">
        <v>26.7</v>
      </c>
      <c r="F16" s="27"/>
      <c r="G16" s="13" t="s">
        <v>10</v>
      </c>
      <c r="H16" s="8" t="n">
        <f aca="false">C16*E16</f>
        <v>0.267</v>
      </c>
    </row>
    <row r="17" customFormat="false" ht="12.75" hidden="false" customHeight="false" outlineLevel="0" collapsed="false">
      <c r="A17" s="17" t="s">
        <v>20</v>
      </c>
      <c r="B17" s="13"/>
      <c r="C17" s="12"/>
      <c r="D17" s="13"/>
      <c r="E17" s="13"/>
      <c r="F17" s="13"/>
      <c r="G17" s="13" t="s">
        <v>10</v>
      </c>
      <c r="H17" s="18" t="n">
        <f aca="false">SUM(H13:H16)</f>
        <v>0.5543</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2.0768</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0.31152</v>
      </c>
    </row>
    <row r="23" customFormat="false" ht="12.75" hidden="false" customHeight="false" outlineLevel="0" collapsed="false">
      <c r="A23" s="23"/>
      <c r="B23" s="6"/>
      <c r="C23" s="7"/>
      <c r="D23" s="6"/>
      <c r="E23" s="20"/>
      <c r="F23" s="6"/>
      <c r="G23" s="13" t="s">
        <v>10</v>
      </c>
      <c r="H23" s="31" t="n">
        <f aca="false">SUM(H19,H22)</f>
        <v>2.38832</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0.135</v>
      </c>
      <c r="F25" s="35"/>
      <c r="G25" s="36" t="s">
        <v>10</v>
      </c>
      <c r="H25" s="37" t="n">
        <f aca="false">E25*H22</f>
        <v>0.0420552</v>
      </c>
    </row>
    <row r="26" customFormat="false" ht="12.75" hidden="false" customHeight="false" outlineLevel="0" collapsed="false">
      <c r="A26" s="23"/>
      <c r="B26" s="6"/>
      <c r="C26" s="7"/>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0.238832</v>
      </c>
    </row>
    <row r="28" customFormat="false" ht="15.75" hidden="false" customHeight="false" outlineLevel="0" collapsed="false">
      <c r="A28" s="38"/>
      <c r="B28" s="6"/>
      <c r="C28" s="7"/>
      <c r="D28" s="6"/>
      <c r="E28" s="6"/>
      <c r="F28" s="38" t="s">
        <v>25</v>
      </c>
      <c r="G28" s="13" t="s">
        <v>10</v>
      </c>
      <c r="H28" s="31" t="n">
        <f aca="false">SUM(H23,H27)</f>
        <v>2.627152</v>
      </c>
      <c r="I28" s="39"/>
      <c r="J28" s="39"/>
      <c r="K28" s="39"/>
      <c r="L28" s="39"/>
    </row>
    <row r="29" customFormat="false" ht="15" hidden="false" customHeight="false" outlineLevel="0" collapsed="false">
      <c r="A29" s="40" t="s">
        <v>26</v>
      </c>
      <c r="B29" s="6"/>
      <c r="C29" s="7"/>
      <c r="D29" s="6"/>
      <c r="E29" s="6"/>
      <c r="F29" s="9"/>
      <c r="G29" s="13" t="s">
        <v>10</v>
      </c>
      <c r="H29" s="41" t="n">
        <v>2.6</v>
      </c>
      <c r="I29" s="39"/>
      <c r="J29" s="39" t="n">
        <v>2.52</v>
      </c>
      <c r="K29" s="39"/>
      <c r="L29" s="39"/>
    </row>
    <row r="31" customFormat="false" ht="15.75" hidden="false" customHeight="false" outlineLevel="0" collapsed="false">
      <c r="A31" s="40" t="s">
        <v>27</v>
      </c>
      <c r="B31" s="6"/>
      <c r="C31" s="7"/>
      <c r="D31" s="6"/>
      <c r="E31" s="6"/>
      <c r="F31" s="9"/>
      <c r="G31" s="13" t="s">
        <v>28</v>
      </c>
      <c r="H31" s="42" t="n">
        <f aca="false">(H17/H29)*100</f>
        <v>21.3192307692308</v>
      </c>
      <c r="I31" s="39"/>
      <c r="J31" s="39"/>
      <c r="K31" s="39"/>
      <c r="L31" s="39"/>
    </row>
    <row r="32" customFormat="false" ht="15.75" hidden="false" customHeight="false" outlineLevel="0" collapsed="false">
      <c r="A32" s="40" t="s">
        <v>29</v>
      </c>
      <c r="B32" s="6"/>
      <c r="C32" s="7"/>
      <c r="D32" s="6"/>
      <c r="E32" s="6"/>
      <c r="F32" s="9"/>
      <c r="G32" s="13" t="s">
        <v>28</v>
      </c>
      <c r="H32" s="42" t="n">
        <f aca="false">(H25/H29)*100</f>
        <v>1.61750769230769</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7" colorId="64" zoomScale="85" zoomScaleNormal="85" zoomScalePageLayoutView="100" workbookViewId="0">
      <selection pane="topLeft" activeCell="H30" activeCellId="0" sqref="H30"/>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43.85" hidden="false" customHeight="true" outlineLevel="0" collapsed="false">
      <c r="A1" s="2" t="s">
        <v>64</v>
      </c>
      <c r="B1" s="43" t="s">
        <v>65</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65" hidden="false" customHeight="true" outlineLevel="0" collapsed="false">
      <c r="A7" s="44" t="s">
        <v>66</v>
      </c>
      <c r="B7" s="11"/>
      <c r="C7" s="7" t="n">
        <v>1</v>
      </c>
      <c r="D7" s="11" t="s">
        <v>54</v>
      </c>
      <c r="E7" s="49" t="n">
        <v>5.1</v>
      </c>
      <c r="F7" s="6"/>
      <c r="G7" s="13" t="s">
        <v>10</v>
      </c>
      <c r="H7" s="8" t="n">
        <f aca="false">C7*E7</f>
        <v>5.1</v>
      </c>
    </row>
    <row r="8" customFormat="false" ht="12.75" hidden="false" customHeight="false" outlineLevel="0" collapsed="false">
      <c r="A8" s="17" t="s">
        <v>11</v>
      </c>
      <c r="B8" s="13"/>
      <c r="C8" s="12"/>
      <c r="D8" s="13"/>
      <c r="E8" s="13"/>
      <c r="F8" s="13"/>
      <c r="G8" s="13" t="s">
        <v>10</v>
      </c>
      <c r="H8" s="18" t="n">
        <f aca="false">SUM(H7:H7)</f>
        <v>5.1</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0.0765</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25" t="s">
        <v>16</v>
      </c>
      <c r="E13" s="26" t="n">
        <v>36.18</v>
      </c>
      <c r="F13" s="6"/>
      <c r="G13" s="13" t="s">
        <v>10</v>
      </c>
      <c r="H13" s="8" t="n">
        <f aca="false">C13*E13</f>
        <v>0</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0.01</v>
      </c>
      <c r="D15" s="25" t="s">
        <v>16</v>
      </c>
      <c r="E15" s="26" t="n">
        <v>28.73</v>
      </c>
      <c r="F15" s="27"/>
      <c r="G15" s="13" t="s">
        <v>10</v>
      </c>
      <c r="H15" s="8" t="n">
        <f aca="false">C15*E15</f>
        <v>0.2873</v>
      </c>
    </row>
    <row r="16" customFormat="false" ht="12.8" hidden="false" customHeight="false" outlineLevel="0" collapsed="false">
      <c r="A16" s="23" t="s">
        <v>19</v>
      </c>
      <c r="B16" s="6"/>
      <c r="C16" s="24" t="n">
        <v>0.01</v>
      </c>
      <c r="D16" s="25" t="s">
        <v>16</v>
      </c>
      <c r="E16" s="26" t="n">
        <v>26.7</v>
      </c>
      <c r="F16" s="27"/>
      <c r="G16" s="13" t="s">
        <v>10</v>
      </c>
      <c r="H16" s="8" t="n">
        <f aca="false">C16*E16</f>
        <v>0.267</v>
      </c>
    </row>
    <row r="17" customFormat="false" ht="12.75" hidden="false" customHeight="false" outlineLevel="0" collapsed="false">
      <c r="A17" s="17" t="s">
        <v>20</v>
      </c>
      <c r="B17" s="13"/>
      <c r="C17" s="12"/>
      <c r="D17" s="13"/>
      <c r="E17" s="13"/>
      <c r="F17" s="13"/>
      <c r="G17" s="13" t="s">
        <v>10</v>
      </c>
      <c r="H17" s="18" t="n">
        <f aca="false">SUM(H13:H16)</f>
        <v>0.5543</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5.7308</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0.85962</v>
      </c>
    </row>
    <row r="23" customFormat="false" ht="12.75" hidden="false" customHeight="false" outlineLevel="0" collapsed="false">
      <c r="A23" s="23"/>
      <c r="B23" s="6"/>
      <c r="C23" s="7"/>
      <c r="D23" s="6"/>
      <c r="E23" s="20"/>
      <c r="F23" s="6"/>
      <c r="G23" s="13" t="s">
        <v>10</v>
      </c>
      <c r="H23" s="31" t="n">
        <f aca="false">SUM(H19,H22)</f>
        <v>6.59042</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0.135</v>
      </c>
      <c r="F25" s="35"/>
      <c r="G25" s="36" t="s">
        <v>10</v>
      </c>
      <c r="H25" s="37" t="n">
        <f aca="false">E25*H22</f>
        <v>0.1160487</v>
      </c>
    </row>
    <row r="26" customFormat="false" ht="12.75" hidden="false" customHeight="false" outlineLevel="0" collapsed="false">
      <c r="A26" s="23"/>
      <c r="B26" s="6"/>
      <c r="C26" s="7"/>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0.659042</v>
      </c>
    </row>
    <row r="28" customFormat="false" ht="15.75" hidden="false" customHeight="false" outlineLevel="0" collapsed="false">
      <c r="A28" s="38"/>
      <c r="B28" s="6"/>
      <c r="C28" s="7"/>
      <c r="D28" s="6"/>
      <c r="E28" s="6"/>
      <c r="F28" s="38" t="s">
        <v>25</v>
      </c>
      <c r="G28" s="13" t="s">
        <v>10</v>
      </c>
      <c r="H28" s="31" t="n">
        <f aca="false">SUM(H23,H27)</f>
        <v>7.249462</v>
      </c>
      <c r="I28" s="39"/>
      <c r="J28" s="39"/>
      <c r="K28" s="39"/>
      <c r="L28" s="39"/>
    </row>
    <row r="29" customFormat="false" ht="15" hidden="false" customHeight="false" outlineLevel="0" collapsed="false">
      <c r="A29" s="40" t="s">
        <v>26</v>
      </c>
      <c r="B29" s="6"/>
      <c r="C29" s="7"/>
      <c r="D29" s="6"/>
      <c r="E29" s="6"/>
      <c r="F29" s="9"/>
      <c r="G29" s="13" t="s">
        <v>10</v>
      </c>
      <c r="H29" s="41" t="n">
        <v>7.25</v>
      </c>
      <c r="I29" s="39"/>
      <c r="J29" s="39" t="n">
        <v>2.7</v>
      </c>
      <c r="K29" s="39"/>
      <c r="L29" s="39"/>
    </row>
    <row r="31" customFormat="false" ht="15.75" hidden="false" customHeight="false" outlineLevel="0" collapsed="false">
      <c r="A31" s="40" t="s">
        <v>27</v>
      </c>
      <c r="B31" s="6"/>
      <c r="C31" s="7"/>
      <c r="D31" s="6"/>
      <c r="E31" s="6"/>
      <c r="F31" s="9"/>
      <c r="G31" s="13" t="s">
        <v>28</v>
      </c>
      <c r="H31" s="42" t="n">
        <f aca="false">(H17/H29)*100</f>
        <v>7.64551724137931</v>
      </c>
      <c r="I31" s="39"/>
      <c r="J31" s="39"/>
      <c r="K31" s="39"/>
      <c r="L31" s="39"/>
    </row>
    <row r="32" customFormat="false" ht="15.75" hidden="false" customHeight="false" outlineLevel="0" collapsed="false">
      <c r="A32" s="40" t="s">
        <v>29</v>
      </c>
      <c r="B32" s="6"/>
      <c r="C32" s="7"/>
      <c r="D32" s="6"/>
      <c r="E32" s="6"/>
      <c r="F32" s="9"/>
      <c r="G32" s="13" t="s">
        <v>28</v>
      </c>
      <c r="H32" s="42" t="n">
        <f aca="false">(H25/H29)*100</f>
        <v>1.60067172413793</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7" colorId="64" zoomScale="85" zoomScaleNormal="85" zoomScalePageLayoutView="100" workbookViewId="0">
      <selection pane="topLeft" activeCell="I27" activeCellId="0" sqref="I27"/>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43.85" hidden="false" customHeight="true" outlineLevel="0" collapsed="false">
      <c r="A1" s="2" t="s">
        <v>67</v>
      </c>
      <c r="B1" s="43" t="s">
        <v>68</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65" hidden="false" customHeight="true" outlineLevel="0" collapsed="false">
      <c r="A7" s="44" t="s">
        <v>69</v>
      </c>
      <c r="B7" s="11"/>
      <c r="C7" s="7" t="n">
        <v>1</v>
      </c>
      <c r="D7" s="11" t="s">
        <v>54</v>
      </c>
      <c r="E7" s="49" t="n">
        <v>5.3</v>
      </c>
      <c r="F7" s="6"/>
      <c r="G7" s="13" t="s">
        <v>10</v>
      </c>
      <c r="H7" s="8" t="n">
        <f aca="false">C7*E7</f>
        <v>5.3</v>
      </c>
    </row>
    <row r="8" customFormat="false" ht="12.75" hidden="false" customHeight="false" outlineLevel="0" collapsed="false">
      <c r="A8" s="17" t="s">
        <v>11</v>
      </c>
      <c r="B8" s="13"/>
      <c r="C8" s="12"/>
      <c r="D8" s="13"/>
      <c r="E8" s="13"/>
      <c r="F8" s="13"/>
      <c r="G8" s="13" t="s">
        <v>10</v>
      </c>
      <c r="H8" s="18" t="n">
        <f aca="false">SUM(H7:H7)</f>
        <v>5.3</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0.0795</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25" t="s">
        <v>16</v>
      </c>
      <c r="E13" s="26" t="n">
        <v>36.18</v>
      </c>
      <c r="F13" s="6"/>
      <c r="G13" s="13" t="s">
        <v>10</v>
      </c>
      <c r="H13" s="8" t="n">
        <f aca="false">C13*E13</f>
        <v>0</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0.01</v>
      </c>
      <c r="D15" s="25" t="s">
        <v>16</v>
      </c>
      <c r="E15" s="26" t="n">
        <v>28.73</v>
      </c>
      <c r="F15" s="27"/>
      <c r="G15" s="13" t="s">
        <v>10</v>
      </c>
      <c r="H15" s="8" t="n">
        <f aca="false">C15*E15</f>
        <v>0.2873</v>
      </c>
    </row>
    <row r="16" customFormat="false" ht="12.8" hidden="false" customHeight="false" outlineLevel="0" collapsed="false">
      <c r="A16" s="23" t="s">
        <v>19</v>
      </c>
      <c r="B16" s="6"/>
      <c r="C16" s="24" t="n">
        <v>0.01</v>
      </c>
      <c r="D16" s="25" t="s">
        <v>16</v>
      </c>
      <c r="E16" s="26" t="n">
        <v>26.7</v>
      </c>
      <c r="F16" s="27"/>
      <c r="G16" s="13" t="s">
        <v>10</v>
      </c>
      <c r="H16" s="8" t="n">
        <f aca="false">C16*E16</f>
        <v>0.267</v>
      </c>
    </row>
    <row r="17" customFormat="false" ht="12.75" hidden="false" customHeight="false" outlineLevel="0" collapsed="false">
      <c r="A17" s="17" t="s">
        <v>20</v>
      </c>
      <c r="B17" s="13"/>
      <c r="C17" s="12"/>
      <c r="D17" s="13"/>
      <c r="E17" s="13"/>
      <c r="F17" s="13"/>
      <c r="G17" s="13" t="s">
        <v>10</v>
      </c>
      <c r="H17" s="18" t="n">
        <f aca="false">SUM(H13:H16)</f>
        <v>0.5543</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5.9338</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0.89007</v>
      </c>
    </row>
    <row r="23" customFormat="false" ht="12.75" hidden="false" customHeight="false" outlineLevel="0" collapsed="false">
      <c r="A23" s="23"/>
      <c r="B23" s="6"/>
      <c r="C23" s="7"/>
      <c r="D23" s="6"/>
      <c r="E23" s="20"/>
      <c r="F23" s="6"/>
      <c r="G23" s="13" t="s">
        <v>10</v>
      </c>
      <c r="H23" s="31" t="n">
        <f aca="false">SUM(H19,H22)</f>
        <v>6.82387</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0.135</v>
      </c>
      <c r="F25" s="35"/>
      <c r="G25" s="36" t="s">
        <v>10</v>
      </c>
      <c r="H25" s="37" t="n">
        <f aca="false">E25*H22</f>
        <v>0.12015945</v>
      </c>
    </row>
    <row r="26" customFormat="false" ht="12.75" hidden="false" customHeight="false" outlineLevel="0" collapsed="false">
      <c r="A26" s="23"/>
      <c r="B26" s="6"/>
      <c r="C26" s="7"/>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0.682387</v>
      </c>
    </row>
    <row r="28" customFormat="false" ht="15.75" hidden="false" customHeight="false" outlineLevel="0" collapsed="false">
      <c r="A28" s="38"/>
      <c r="B28" s="6"/>
      <c r="C28" s="7"/>
      <c r="D28" s="6"/>
      <c r="E28" s="6"/>
      <c r="F28" s="38" t="s">
        <v>25</v>
      </c>
      <c r="G28" s="13" t="s">
        <v>10</v>
      </c>
      <c r="H28" s="31" t="n">
        <f aca="false">SUM(H23,H27)</f>
        <v>7.506257</v>
      </c>
      <c r="I28" s="39"/>
      <c r="J28" s="39"/>
      <c r="K28" s="39"/>
      <c r="L28" s="39"/>
    </row>
    <row r="29" customFormat="false" ht="15" hidden="false" customHeight="false" outlineLevel="0" collapsed="false">
      <c r="A29" s="40" t="s">
        <v>26</v>
      </c>
      <c r="B29" s="6"/>
      <c r="C29" s="7"/>
      <c r="D29" s="6"/>
      <c r="E29" s="6"/>
      <c r="F29" s="9"/>
      <c r="G29" s="13" t="s">
        <v>10</v>
      </c>
      <c r="H29" s="41" t="n">
        <v>7.5</v>
      </c>
      <c r="I29" s="39"/>
      <c r="J29" s="39" t="n">
        <v>3.1</v>
      </c>
      <c r="K29" s="39"/>
      <c r="L29" s="39"/>
    </row>
    <row r="31" customFormat="false" ht="15.75" hidden="false" customHeight="false" outlineLevel="0" collapsed="false">
      <c r="A31" s="40" t="s">
        <v>27</v>
      </c>
      <c r="B31" s="6"/>
      <c r="C31" s="7"/>
      <c r="D31" s="6"/>
      <c r="E31" s="6"/>
      <c r="F31" s="9"/>
      <c r="G31" s="13" t="s">
        <v>28</v>
      </c>
      <c r="H31" s="42" t="n">
        <f aca="false">(H17/H29)*100</f>
        <v>7.39066666666667</v>
      </c>
      <c r="I31" s="39"/>
      <c r="J31" s="39"/>
      <c r="K31" s="39"/>
      <c r="L31" s="39"/>
    </row>
    <row r="32" customFormat="false" ht="15.75" hidden="false" customHeight="false" outlineLevel="0" collapsed="false">
      <c r="A32" s="40" t="s">
        <v>29</v>
      </c>
      <c r="B32" s="6"/>
      <c r="C32" s="7"/>
      <c r="D32" s="6"/>
      <c r="E32" s="6"/>
      <c r="F32" s="9"/>
      <c r="G32" s="13" t="s">
        <v>28</v>
      </c>
      <c r="H32" s="42" t="n">
        <f aca="false">(H25/H29)*100</f>
        <v>1.602126</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0" colorId="64" zoomScale="85" zoomScaleNormal="85" zoomScalePageLayoutView="100" workbookViewId="0">
      <selection pane="topLeft" activeCell="H30" activeCellId="0" sqref="H30"/>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43.85" hidden="false" customHeight="true" outlineLevel="0" collapsed="false">
      <c r="A1" s="2" t="s">
        <v>67</v>
      </c>
      <c r="B1" s="43" t="s">
        <v>68</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65" hidden="false" customHeight="true" outlineLevel="0" collapsed="false">
      <c r="A7" s="44" t="s">
        <v>69</v>
      </c>
      <c r="B7" s="11"/>
      <c r="C7" s="7" t="n">
        <v>1</v>
      </c>
      <c r="D7" s="11" t="s">
        <v>54</v>
      </c>
      <c r="E7" s="49" t="n">
        <v>6.5</v>
      </c>
      <c r="F7" s="6"/>
      <c r="G7" s="13" t="s">
        <v>10</v>
      </c>
      <c r="H7" s="8" t="n">
        <f aca="false">C7*E7</f>
        <v>6.5</v>
      </c>
    </row>
    <row r="8" customFormat="false" ht="12.75" hidden="false" customHeight="false" outlineLevel="0" collapsed="false">
      <c r="A8" s="17" t="s">
        <v>11</v>
      </c>
      <c r="B8" s="13"/>
      <c r="C8" s="12"/>
      <c r="D8" s="13"/>
      <c r="E8" s="13"/>
      <c r="F8" s="13"/>
      <c r="G8" s="13" t="s">
        <v>10</v>
      </c>
      <c r="H8" s="18" t="n">
        <f aca="false">SUM(H7:H7)</f>
        <v>6.5</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0.0975</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25" t="s">
        <v>16</v>
      </c>
      <c r="E13" s="26" t="n">
        <v>36.18</v>
      </c>
      <c r="F13" s="6"/>
      <c r="G13" s="13" t="s">
        <v>10</v>
      </c>
      <c r="H13" s="8" t="n">
        <f aca="false">C13*E13</f>
        <v>0</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0.01</v>
      </c>
      <c r="D15" s="25" t="s">
        <v>16</v>
      </c>
      <c r="E15" s="26" t="n">
        <v>28.73</v>
      </c>
      <c r="F15" s="27"/>
      <c r="G15" s="13" t="s">
        <v>10</v>
      </c>
      <c r="H15" s="8" t="n">
        <f aca="false">C15*E15</f>
        <v>0.2873</v>
      </c>
    </row>
    <row r="16" customFormat="false" ht="12.8" hidden="false" customHeight="false" outlineLevel="0" collapsed="false">
      <c r="A16" s="23" t="s">
        <v>19</v>
      </c>
      <c r="B16" s="6"/>
      <c r="C16" s="24" t="n">
        <v>0.01</v>
      </c>
      <c r="D16" s="25" t="s">
        <v>16</v>
      </c>
      <c r="E16" s="26" t="n">
        <v>26.7</v>
      </c>
      <c r="F16" s="27"/>
      <c r="G16" s="13" t="s">
        <v>10</v>
      </c>
      <c r="H16" s="8" t="n">
        <f aca="false">C16*E16</f>
        <v>0.267</v>
      </c>
    </row>
    <row r="17" customFormat="false" ht="12.75" hidden="false" customHeight="false" outlineLevel="0" collapsed="false">
      <c r="A17" s="17" t="s">
        <v>20</v>
      </c>
      <c r="B17" s="13"/>
      <c r="C17" s="12"/>
      <c r="D17" s="13"/>
      <c r="E17" s="13"/>
      <c r="F17" s="13"/>
      <c r="G17" s="13" t="s">
        <v>10</v>
      </c>
      <c r="H17" s="18" t="n">
        <f aca="false">SUM(H13:H16)</f>
        <v>0.5543</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7.1518</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1.07277</v>
      </c>
    </row>
    <row r="23" customFormat="false" ht="12.75" hidden="false" customHeight="false" outlineLevel="0" collapsed="false">
      <c r="A23" s="23"/>
      <c r="B23" s="6"/>
      <c r="C23" s="7"/>
      <c r="D23" s="6"/>
      <c r="E23" s="20"/>
      <c r="F23" s="6"/>
      <c r="G23" s="13" t="s">
        <v>10</v>
      </c>
      <c r="H23" s="31" t="n">
        <f aca="false">SUM(H19,H22)</f>
        <v>8.22457</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0.135</v>
      </c>
      <c r="F25" s="35"/>
      <c r="G25" s="36" t="s">
        <v>10</v>
      </c>
      <c r="H25" s="37" t="n">
        <f aca="false">E25*H22</f>
        <v>0.14482395</v>
      </c>
    </row>
    <row r="26" customFormat="false" ht="12.75" hidden="false" customHeight="false" outlineLevel="0" collapsed="false">
      <c r="A26" s="23"/>
      <c r="B26" s="6"/>
      <c r="C26" s="7"/>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0.822457</v>
      </c>
    </row>
    <row r="28" customFormat="false" ht="15.75" hidden="false" customHeight="false" outlineLevel="0" collapsed="false">
      <c r="A28" s="38"/>
      <c r="B28" s="6"/>
      <c r="C28" s="7"/>
      <c r="D28" s="6"/>
      <c r="E28" s="6"/>
      <c r="F28" s="38" t="s">
        <v>25</v>
      </c>
      <c r="G28" s="13" t="s">
        <v>10</v>
      </c>
      <c r="H28" s="31" t="n">
        <f aca="false">SUM(H23,H27)</f>
        <v>9.047027</v>
      </c>
      <c r="I28" s="39"/>
      <c r="J28" s="39"/>
      <c r="K28" s="39"/>
      <c r="L28" s="39"/>
    </row>
    <row r="29" customFormat="false" ht="15" hidden="false" customHeight="false" outlineLevel="0" collapsed="false">
      <c r="A29" s="40" t="s">
        <v>26</v>
      </c>
      <c r="B29" s="6"/>
      <c r="C29" s="7"/>
      <c r="D29" s="6"/>
      <c r="E29" s="6"/>
      <c r="F29" s="9"/>
      <c r="G29" s="13" t="s">
        <v>10</v>
      </c>
      <c r="H29" s="41" t="n">
        <v>9</v>
      </c>
      <c r="I29" s="39"/>
      <c r="J29" s="39" t="n">
        <v>4.1</v>
      </c>
      <c r="K29" s="39"/>
      <c r="L29" s="39"/>
    </row>
    <row r="31" customFormat="false" ht="15.75" hidden="false" customHeight="false" outlineLevel="0" collapsed="false">
      <c r="A31" s="40" t="s">
        <v>27</v>
      </c>
      <c r="B31" s="6"/>
      <c r="C31" s="7"/>
      <c r="D31" s="6"/>
      <c r="E31" s="6"/>
      <c r="F31" s="9"/>
      <c r="G31" s="13" t="s">
        <v>28</v>
      </c>
      <c r="H31" s="42" t="n">
        <f aca="false">(H17/H29)*100</f>
        <v>6.15888888888889</v>
      </c>
      <c r="I31" s="39"/>
      <c r="J31" s="39"/>
      <c r="K31" s="39"/>
      <c r="L31" s="39"/>
    </row>
    <row r="32" customFormat="false" ht="15.75" hidden="false" customHeight="false" outlineLevel="0" collapsed="false">
      <c r="A32" s="40" t="s">
        <v>29</v>
      </c>
      <c r="B32" s="6"/>
      <c r="C32" s="7"/>
      <c r="D32" s="6"/>
      <c r="E32" s="6"/>
      <c r="F32" s="9"/>
      <c r="G32" s="13" t="s">
        <v>28</v>
      </c>
      <c r="H32" s="42" t="n">
        <f aca="false">(H25/H29)*100</f>
        <v>1.609155</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 colorId="64" zoomScale="85" zoomScaleNormal="85" zoomScalePageLayoutView="100" workbookViewId="0">
      <selection pane="topLeft" activeCell="E13" activeCellId="0" sqref="E13"/>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43.85" hidden="false" customHeight="true" outlineLevel="0" collapsed="false">
      <c r="A1" s="2" t="s">
        <v>70</v>
      </c>
      <c r="B1" s="43" t="s">
        <v>71</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65" hidden="false" customHeight="true" outlineLevel="0" collapsed="false">
      <c r="A7" s="44" t="s">
        <v>71</v>
      </c>
      <c r="B7" s="11"/>
      <c r="C7" s="7" t="n">
        <v>1</v>
      </c>
      <c r="D7" s="11" t="s">
        <v>54</v>
      </c>
      <c r="E7" s="49" t="n">
        <v>8</v>
      </c>
      <c r="F7" s="6"/>
      <c r="G7" s="13" t="s">
        <v>10</v>
      </c>
      <c r="H7" s="8" t="n">
        <f aca="false">C7*E7</f>
        <v>8</v>
      </c>
    </row>
    <row r="8" customFormat="false" ht="12.75" hidden="false" customHeight="false" outlineLevel="0" collapsed="false">
      <c r="A8" s="17" t="s">
        <v>11</v>
      </c>
      <c r="B8" s="13"/>
      <c r="C8" s="12"/>
      <c r="D8" s="13"/>
      <c r="E8" s="13"/>
      <c r="F8" s="13"/>
      <c r="G8" s="13" t="s">
        <v>10</v>
      </c>
      <c r="H8" s="18" t="n">
        <f aca="false">SUM(H7:H7)</f>
        <v>8</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0.12</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25" t="s">
        <v>16</v>
      </c>
      <c r="E13" s="26" t="n">
        <v>36.18</v>
      </c>
      <c r="F13" s="6"/>
      <c r="G13" s="13" t="s">
        <v>10</v>
      </c>
      <c r="H13" s="8" t="n">
        <f aca="false">C13*E13</f>
        <v>0</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0.01</v>
      </c>
      <c r="D15" s="25" t="s">
        <v>16</v>
      </c>
      <c r="E15" s="26" t="n">
        <v>28.73</v>
      </c>
      <c r="F15" s="27"/>
      <c r="G15" s="13" t="s">
        <v>10</v>
      </c>
      <c r="H15" s="8" t="n">
        <f aca="false">C15*E15</f>
        <v>0.2873</v>
      </c>
    </row>
    <row r="16" customFormat="false" ht="12.8" hidden="false" customHeight="false" outlineLevel="0" collapsed="false">
      <c r="A16" s="23" t="s">
        <v>19</v>
      </c>
      <c r="B16" s="6"/>
      <c r="C16" s="24" t="n">
        <v>0.01</v>
      </c>
      <c r="D16" s="25" t="s">
        <v>16</v>
      </c>
      <c r="E16" s="26" t="n">
        <v>26.7</v>
      </c>
      <c r="F16" s="27"/>
      <c r="G16" s="13" t="s">
        <v>10</v>
      </c>
      <c r="H16" s="8" t="n">
        <f aca="false">C16*E16</f>
        <v>0.267</v>
      </c>
    </row>
    <row r="17" customFormat="false" ht="12.75" hidden="false" customHeight="false" outlineLevel="0" collapsed="false">
      <c r="A17" s="17" t="s">
        <v>20</v>
      </c>
      <c r="B17" s="13"/>
      <c r="C17" s="12"/>
      <c r="D17" s="13"/>
      <c r="E17" s="13"/>
      <c r="F17" s="13"/>
      <c r="G17" s="13" t="s">
        <v>10</v>
      </c>
      <c r="H17" s="18" t="n">
        <f aca="false">SUM(H13:H16)</f>
        <v>0.5543</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8.6743</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1.301145</v>
      </c>
    </row>
    <row r="23" customFormat="false" ht="12.75" hidden="false" customHeight="false" outlineLevel="0" collapsed="false">
      <c r="A23" s="23"/>
      <c r="B23" s="6"/>
      <c r="C23" s="7"/>
      <c r="D23" s="6"/>
      <c r="E23" s="20"/>
      <c r="F23" s="6"/>
      <c r="G23" s="13" t="s">
        <v>10</v>
      </c>
      <c r="H23" s="31" t="n">
        <f aca="false">SUM(H19,H22)</f>
        <v>9.975445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0.135</v>
      </c>
      <c r="F25" s="35"/>
      <c r="G25" s="36" t="s">
        <v>10</v>
      </c>
      <c r="H25" s="37" t="n">
        <f aca="false">E25*H22</f>
        <v>0.175654575</v>
      </c>
    </row>
    <row r="26" customFormat="false" ht="12.75" hidden="false" customHeight="false" outlineLevel="0" collapsed="false">
      <c r="A26" s="23"/>
      <c r="B26" s="6"/>
      <c r="C26" s="7"/>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0.9975445</v>
      </c>
    </row>
    <row r="28" customFormat="false" ht="15.75" hidden="false" customHeight="false" outlineLevel="0" collapsed="false">
      <c r="A28" s="38"/>
      <c r="B28" s="6"/>
      <c r="C28" s="7"/>
      <c r="D28" s="6"/>
      <c r="E28" s="6"/>
      <c r="F28" s="38" t="s">
        <v>25</v>
      </c>
      <c r="G28" s="13" t="s">
        <v>10</v>
      </c>
      <c r="H28" s="31" t="n">
        <f aca="false">SUM(H23,H27)</f>
        <v>10.9729895</v>
      </c>
      <c r="I28" s="39"/>
      <c r="J28" s="39"/>
      <c r="K28" s="39"/>
      <c r="L28" s="39"/>
    </row>
    <row r="29" customFormat="false" ht="15" hidden="false" customHeight="false" outlineLevel="0" collapsed="false">
      <c r="A29" s="40" t="s">
        <v>26</v>
      </c>
      <c r="B29" s="6"/>
      <c r="C29" s="7"/>
      <c r="D29" s="6"/>
      <c r="E29" s="6"/>
      <c r="F29" s="9"/>
      <c r="G29" s="13" t="s">
        <v>10</v>
      </c>
      <c r="H29" s="41" t="n">
        <v>11</v>
      </c>
      <c r="I29" s="39"/>
      <c r="J29" s="39" t="n">
        <v>11</v>
      </c>
      <c r="K29" s="39"/>
      <c r="L29" s="39"/>
    </row>
    <row r="31" customFormat="false" ht="15.75" hidden="false" customHeight="false" outlineLevel="0" collapsed="false">
      <c r="A31" s="40" t="s">
        <v>27</v>
      </c>
      <c r="B31" s="6"/>
      <c r="C31" s="7"/>
      <c r="D31" s="6"/>
      <c r="E31" s="6"/>
      <c r="F31" s="9"/>
      <c r="G31" s="13" t="s">
        <v>28</v>
      </c>
      <c r="H31" s="42" t="n">
        <f aca="false">(H17/H29)*100</f>
        <v>5.03909090909091</v>
      </c>
      <c r="I31" s="39"/>
      <c r="J31" s="39"/>
      <c r="K31" s="39"/>
      <c r="L31" s="39"/>
    </row>
    <row r="32" customFormat="false" ht="15.75" hidden="false" customHeight="false" outlineLevel="0" collapsed="false">
      <c r="A32" s="40" t="s">
        <v>29</v>
      </c>
      <c r="B32" s="6"/>
      <c r="C32" s="7"/>
      <c r="D32" s="6"/>
      <c r="E32" s="6"/>
      <c r="F32" s="9"/>
      <c r="G32" s="13" t="s">
        <v>28</v>
      </c>
      <c r="H32" s="42" t="n">
        <f aca="false">(H25/H29)*100</f>
        <v>1.59685977272727</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 colorId="64" zoomScale="85" zoomScaleNormal="85" zoomScalePageLayoutView="100" workbookViewId="0">
      <selection pane="topLeft" activeCell="E13" activeCellId="0" sqref="E13"/>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43.85" hidden="false" customHeight="true" outlineLevel="0" collapsed="false">
      <c r="A1" s="2" t="s">
        <v>72</v>
      </c>
      <c r="B1" s="43" t="s">
        <v>73</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65" hidden="false" customHeight="true" outlineLevel="0" collapsed="false">
      <c r="A7" s="44" t="s">
        <v>73</v>
      </c>
      <c r="B7" s="11"/>
      <c r="C7" s="7" t="n">
        <v>1</v>
      </c>
      <c r="D7" s="11" t="s">
        <v>54</v>
      </c>
      <c r="E7" s="49" t="n">
        <v>10</v>
      </c>
      <c r="F7" s="6"/>
      <c r="G7" s="13" t="s">
        <v>10</v>
      </c>
      <c r="H7" s="8" t="n">
        <f aca="false">C7*E7</f>
        <v>10</v>
      </c>
    </row>
    <row r="8" customFormat="false" ht="12.75" hidden="false" customHeight="false" outlineLevel="0" collapsed="false">
      <c r="A8" s="17" t="s">
        <v>11</v>
      </c>
      <c r="B8" s="13"/>
      <c r="C8" s="12"/>
      <c r="D8" s="13"/>
      <c r="E8" s="13"/>
      <c r="F8" s="13"/>
      <c r="G8" s="13" t="s">
        <v>10</v>
      </c>
      <c r="H8" s="18" t="n">
        <f aca="false">SUM(H7:H7)</f>
        <v>10</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0.15</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25" t="s">
        <v>16</v>
      </c>
      <c r="E13" s="26" t="n">
        <v>36.18</v>
      </c>
      <c r="F13" s="6"/>
      <c r="G13" s="13" t="s">
        <v>10</v>
      </c>
      <c r="H13" s="8" t="n">
        <f aca="false">C13*E13</f>
        <v>0</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0.01</v>
      </c>
      <c r="D15" s="25" t="s">
        <v>16</v>
      </c>
      <c r="E15" s="26" t="n">
        <v>28.73</v>
      </c>
      <c r="F15" s="27"/>
      <c r="G15" s="13" t="s">
        <v>10</v>
      </c>
      <c r="H15" s="8" t="n">
        <f aca="false">C15*E15</f>
        <v>0.2873</v>
      </c>
    </row>
    <row r="16" customFormat="false" ht="12.8" hidden="false" customHeight="false" outlineLevel="0" collapsed="false">
      <c r="A16" s="23" t="s">
        <v>19</v>
      </c>
      <c r="B16" s="6"/>
      <c r="C16" s="24" t="n">
        <v>0.01</v>
      </c>
      <c r="D16" s="25" t="s">
        <v>16</v>
      </c>
      <c r="E16" s="26" t="n">
        <v>26.7</v>
      </c>
      <c r="F16" s="27"/>
      <c r="G16" s="13" t="s">
        <v>10</v>
      </c>
      <c r="H16" s="8" t="n">
        <f aca="false">C16*E16</f>
        <v>0.267</v>
      </c>
    </row>
    <row r="17" customFormat="false" ht="12.75" hidden="false" customHeight="false" outlineLevel="0" collapsed="false">
      <c r="A17" s="17" t="s">
        <v>20</v>
      </c>
      <c r="B17" s="13"/>
      <c r="C17" s="12"/>
      <c r="D17" s="13"/>
      <c r="E17" s="13"/>
      <c r="F17" s="13"/>
      <c r="G17" s="13" t="s">
        <v>10</v>
      </c>
      <c r="H17" s="18" t="n">
        <f aca="false">SUM(H13:H16)</f>
        <v>0.5543</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10.7043</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1.605645</v>
      </c>
    </row>
    <row r="23" customFormat="false" ht="12.75" hidden="false" customHeight="false" outlineLevel="0" collapsed="false">
      <c r="A23" s="23"/>
      <c r="B23" s="6"/>
      <c r="C23" s="7"/>
      <c r="D23" s="6"/>
      <c r="E23" s="20"/>
      <c r="F23" s="6"/>
      <c r="G23" s="13" t="s">
        <v>10</v>
      </c>
      <c r="H23" s="31" t="n">
        <f aca="false">SUM(H19,H22)</f>
        <v>12.309945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0.135</v>
      </c>
      <c r="F25" s="35"/>
      <c r="G25" s="36" t="s">
        <v>10</v>
      </c>
      <c r="H25" s="37" t="n">
        <f aca="false">E25*H22</f>
        <v>0.216762075</v>
      </c>
    </row>
    <row r="26" customFormat="false" ht="12.75" hidden="false" customHeight="false" outlineLevel="0" collapsed="false">
      <c r="A26" s="23"/>
      <c r="B26" s="6"/>
      <c r="C26" s="7"/>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1.2309945</v>
      </c>
    </row>
    <row r="28" customFormat="false" ht="15.75" hidden="false" customHeight="false" outlineLevel="0" collapsed="false">
      <c r="A28" s="38"/>
      <c r="B28" s="6"/>
      <c r="C28" s="7"/>
      <c r="D28" s="6"/>
      <c r="E28" s="6"/>
      <c r="F28" s="38" t="s">
        <v>25</v>
      </c>
      <c r="G28" s="13" t="s">
        <v>10</v>
      </c>
      <c r="H28" s="31" t="n">
        <f aca="false">SUM(H23,H27)</f>
        <v>13.5409395</v>
      </c>
      <c r="I28" s="39"/>
      <c r="J28" s="39"/>
      <c r="K28" s="39"/>
      <c r="L28" s="39"/>
    </row>
    <row r="29" customFormat="false" ht="15" hidden="false" customHeight="false" outlineLevel="0" collapsed="false">
      <c r="A29" s="40" t="s">
        <v>26</v>
      </c>
      <c r="B29" s="6"/>
      <c r="C29" s="7"/>
      <c r="D29" s="6"/>
      <c r="E29" s="6"/>
      <c r="F29" s="9"/>
      <c r="G29" s="13" t="s">
        <v>10</v>
      </c>
      <c r="H29" s="41" t="n">
        <v>13.5</v>
      </c>
      <c r="I29" s="39"/>
      <c r="J29" s="39" t="n">
        <v>13.5</v>
      </c>
      <c r="K29" s="39"/>
      <c r="L29" s="39"/>
    </row>
    <row r="31" customFormat="false" ht="15.75" hidden="false" customHeight="false" outlineLevel="0" collapsed="false">
      <c r="A31" s="40" t="s">
        <v>27</v>
      </c>
      <c r="B31" s="6"/>
      <c r="C31" s="7"/>
      <c r="D31" s="6"/>
      <c r="E31" s="6"/>
      <c r="F31" s="9"/>
      <c r="G31" s="13" t="s">
        <v>28</v>
      </c>
      <c r="H31" s="42" t="n">
        <f aca="false">(H17/H29)*100</f>
        <v>4.10592592592593</v>
      </c>
      <c r="I31" s="39"/>
      <c r="J31" s="39"/>
      <c r="K31" s="39"/>
      <c r="L31" s="39"/>
    </row>
    <row r="32" customFormat="false" ht="15.75" hidden="false" customHeight="false" outlineLevel="0" collapsed="false">
      <c r="A32" s="40" t="s">
        <v>29</v>
      </c>
      <c r="B32" s="6"/>
      <c r="C32" s="7"/>
      <c r="D32" s="6"/>
      <c r="E32" s="6"/>
      <c r="F32" s="9"/>
      <c r="G32" s="13" t="s">
        <v>28</v>
      </c>
      <c r="H32" s="42" t="n">
        <f aca="false">(H25/H29)*100</f>
        <v>1.605645</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 colorId="64" zoomScale="85" zoomScaleNormal="85" zoomScalePageLayoutView="100" workbookViewId="0">
      <selection pane="topLeft" activeCell="E13" activeCellId="0" sqref="E13"/>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43.85" hidden="false" customHeight="true" outlineLevel="0" collapsed="false">
      <c r="A1" s="2" t="s">
        <v>74</v>
      </c>
      <c r="B1" s="43" t="s">
        <v>75</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65" hidden="false" customHeight="true" outlineLevel="0" collapsed="false">
      <c r="A7" s="44" t="s">
        <v>75</v>
      </c>
      <c r="B7" s="11"/>
      <c r="C7" s="7" t="n">
        <v>1</v>
      </c>
      <c r="D7" s="11" t="s">
        <v>54</v>
      </c>
      <c r="E7" s="49" t="n">
        <v>15</v>
      </c>
      <c r="F7" s="6"/>
      <c r="G7" s="13" t="s">
        <v>10</v>
      </c>
      <c r="H7" s="8" t="n">
        <f aca="false">C7*E7</f>
        <v>15</v>
      </c>
    </row>
    <row r="8" customFormat="false" ht="12.75" hidden="false" customHeight="false" outlineLevel="0" collapsed="false">
      <c r="A8" s="17" t="s">
        <v>11</v>
      </c>
      <c r="B8" s="13"/>
      <c r="C8" s="12"/>
      <c r="D8" s="13"/>
      <c r="E8" s="13"/>
      <c r="F8" s="13"/>
      <c r="G8" s="13" t="s">
        <v>10</v>
      </c>
      <c r="H8" s="18" t="n">
        <f aca="false">SUM(H7:H7)</f>
        <v>15</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0.225</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25" t="s">
        <v>16</v>
      </c>
      <c r="E13" s="26" t="n">
        <v>36.18</v>
      </c>
      <c r="F13" s="6"/>
      <c r="G13" s="13" t="s">
        <v>10</v>
      </c>
      <c r="H13" s="8" t="n">
        <f aca="false">C13*E13</f>
        <v>0</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0.01</v>
      </c>
      <c r="D15" s="25" t="s">
        <v>16</v>
      </c>
      <c r="E15" s="26" t="n">
        <v>28.73</v>
      </c>
      <c r="F15" s="27"/>
      <c r="G15" s="13" t="s">
        <v>10</v>
      </c>
      <c r="H15" s="8" t="n">
        <f aca="false">C15*E15</f>
        <v>0.2873</v>
      </c>
    </row>
    <row r="16" customFormat="false" ht="12.8" hidden="false" customHeight="false" outlineLevel="0" collapsed="false">
      <c r="A16" s="23" t="s">
        <v>19</v>
      </c>
      <c r="B16" s="6"/>
      <c r="C16" s="24" t="n">
        <v>0.01</v>
      </c>
      <c r="D16" s="25" t="s">
        <v>16</v>
      </c>
      <c r="E16" s="26" t="n">
        <v>26.7</v>
      </c>
      <c r="F16" s="27"/>
      <c r="G16" s="13" t="s">
        <v>10</v>
      </c>
      <c r="H16" s="8" t="n">
        <f aca="false">C16*E16</f>
        <v>0.267</v>
      </c>
    </row>
    <row r="17" customFormat="false" ht="12.75" hidden="false" customHeight="false" outlineLevel="0" collapsed="false">
      <c r="A17" s="17" t="s">
        <v>20</v>
      </c>
      <c r="B17" s="13"/>
      <c r="C17" s="12"/>
      <c r="D17" s="13"/>
      <c r="E17" s="13"/>
      <c r="F17" s="13"/>
      <c r="G17" s="13" t="s">
        <v>10</v>
      </c>
      <c r="H17" s="18" t="n">
        <f aca="false">SUM(H13:H16)</f>
        <v>0.5543</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15.7793</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2.366895</v>
      </c>
    </row>
    <row r="23" customFormat="false" ht="12.75" hidden="false" customHeight="false" outlineLevel="0" collapsed="false">
      <c r="A23" s="23"/>
      <c r="B23" s="6"/>
      <c r="C23" s="7"/>
      <c r="D23" s="6"/>
      <c r="E23" s="20"/>
      <c r="F23" s="6"/>
      <c r="G23" s="13" t="s">
        <v>10</v>
      </c>
      <c r="H23" s="31" t="n">
        <f aca="false">SUM(H19,H22)</f>
        <v>18.146195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0.135</v>
      </c>
      <c r="F25" s="35"/>
      <c r="G25" s="36" t="s">
        <v>10</v>
      </c>
      <c r="H25" s="37" t="n">
        <f aca="false">E25*H22</f>
        <v>0.319530825</v>
      </c>
    </row>
    <row r="26" customFormat="false" ht="12.75" hidden="false" customHeight="false" outlineLevel="0" collapsed="false">
      <c r="A26" s="23"/>
      <c r="B26" s="6"/>
      <c r="C26" s="7"/>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1.8146195</v>
      </c>
    </row>
    <row r="28" customFormat="false" ht="15.75" hidden="false" customHeight="false" outlineLevel="0" collapsed="false">
      <c r="A28" s="38"/>
      <c r="B28" s="6"/>
      <c r="C28" s="7"/>
      <c r="D28" s="6"/>
      <c r="E28" s="6"/>
      <c r="F28" s="38" t="s">
        <v>25</v>
      </c>
      <c r="G28" s="13" t="s">
        <v>10</v>
      </c>
      <c r="H28" s="31" t="n">
        <f aca="false">SUM(H23,H27)</f>
        <v>19.9608145</v>
      </c>
      <c r="I28" s="39"/>
      <c r="J28" s="39"/>
      <c r="K28" s="39"/>
      <c r="L28" s="39"/>
    </row>
    <row r="29" customFormat="false" ht="15" hidden="false" customHeight="false" outlineLevel="0" collapsed="false">
      <c r="A29" s="40" t="s">
        <v>26</v>
      </c>
      <c r="B29" s="6"/>
      <c r="C29" s="7"/>
      <c r="D29" s="6"/>
      <c r="E29" s="6"/>
      <c r="F29" s="9"/>
      <c r="G29" s="13" t="s">
        <v>10</v>
      </c>
      <c r="H29" s="41" t="n">
        <v>20</v>
      </c>
      <c r="I29" s="39"/>
      <c r="J29" s="39" t="n">
        <v>20</v>
      </c>
      <c r="K29" s="39"/>
      <c r="L29" s="39"/>
    </row>
    <row r="31" customFormat="false" ht="15.75" hidden="false" customHeight="false" outlineLevel="0" collapsed="false">
      <c r="A31" s="40" t="s">
        <v>27</v>
      </c>
      <c r="B31" s="6"/>
      <c r="C31" s="7"/>
      <c r="D31" s="6"/>
      <c r="E31" s="6"/>
      <c r="F31" s="9"/>
      <c r="G31" s="13" t="s">
        <v>28</v>
      </c>
      <c r="H31" s="42" t="n">
        <f aca="false">(H17/H29)*100</f>
        <v>2.7715</v>
      </c>
      <c r="I31" s="39"/>
      <c r="J31" s="39"/>
      <c r="K31" s="39"/>
      <c r="L31" s="39"/>
    </row>
    <row r="32" customFormat="false" ht="15.75" hidden="false" customHeight="false" outlineLevel="0" collapsed="false">
      <c r="A32" s="40" t="s">
        <v>29</v>
      </c>
      <c r="B32" s="6"/>
      <c r="C32" s="7"/>
      <c r="D32" s="6"/>
      <c r="E32" s="6"/>
      <c r="F32" s="9"/>
      <c r="G32" s="13" t="s">
        <v>28</v>
      </c>
      <c r="H32" s="42" t="n">
        <f aca="false">(H25/H29)*100</f>
        <v>1.597654125</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4" colorId="64" zoomScale="85" zoomScaleNormal="85" zoomScalePageLayoutView="100" workbookViewId="0">
      <selection pane="topLeft" activeCell="G25" activeCellId="0" sqref="G25"/>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33.35" hidden="false" customHeight="true" outlineLevel="0" collapsed="false">
      <c r="A1" s="2" t="s">
        <v>76</v>
      </c>
      <c r="B1" s="3" t="s">
        <v>77</v>
      </c>
      <c r="C1" s="3"/>
      <c r="D1" s="3"/>
      <c r="E1" s="3"/>
      <c r="F1" s="3"/>
      <c r="G1" s="3"/>
      <c r="H1" s="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40.5" hidden="false" customHeight="true" outlineLevel="0" collapsed="false">
      <c r="A7" s="47" t="s">
        <v>77</v>
      </c>
      <c r="B7" s="11"/>
      <c r="C7" s="7" t="n">
        <v>1</v>
      </c>
      <c r="D7" s="11" t="s">
        <v>9</v>
      </c>
      <c r="E7" s="16" t="n">
        <v>0.25</v>
      </c>
      <c r="F7" s="6"/>
      <c r="G7" s="13" t="s">
        <v>10</v>
      </c>
      <c r="H7" s="8" t="n">
        <f aca="false">C7*E7</f>
        <v>0.25</v>
      </c>
    </row>
    <row r="8" customFormat="false" ht="12.75" hidden="false" customHeight="false" outlineLevel="0" collapsed="false">
      <c r="A8" s="17" t="s">
        <v>11</v>
      </c>
      <c r="B8" s="13"/>
      <c r="C8" s="12"/>
      <c r="D8" s="13"/>
      <c r="E8" s="13"/>
      <c r="F8" s="13"/>
      <c r="G8" s="13" t="s">
        <v>10</v>
      </c>
      <c r="H8" s="18" t="n">
        <f aca="false">SUM(H7:H7)</f>
        <v>0.25</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0.00375</v>
      </c>
    </row>
    <row r="11" customFormat="false" ht="12.75" hidden="false" customHeight="false" outlineLevel="0" collapsed="false">
      <c r="A11" s="14"/>
      <c r="B11" s="20"/>
      <c r="C11" s="7"/>
      <c r="D11" s="6"/>
      <c r="E11" s="21"/>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6"/>
      <c r="E13" s="26" t="n">
        <v>36.18</v>
      </c>
      <c r="F13" s="6"/>
      <c r="G13" s="13" t="s">
        <v>10</v>
      </c>
      <c r="H13" s="8" t="n">
        <f aca="false">C13*E13</f>
        <v>0</v>
      </c>
    </row>
    <row r="14" customFormat="false" ht="12.8" hidden="false" customHeight="false" outlineLevel="0" collapsed="false">
      <c r="A14" s="23" t="s">
        <v>17</v>
      </c>
      <c r="B14" s="6"/>
      <c r="C14" s="24" t="n">
        <v>0.1</v>
      </c>
      <c r="D14" s="25" t="s">
        <v>16</v>
      </c>
      <c r="E14" s="26" t="n">
        <v>30.26</v>
      </c>
      <c r="F14" s="27"/>
      <c r="G14" s="13" t="s">
        <v>10</v>
      </c>
      <c r="H14" s="8" t="n">
        <f aca="false">C14*E14</f>
        <v>3.026</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3.026</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3.27975</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0.4919625</v>
      </c>
    </row>
    <row r="23" customFormat="false" ht="12.75" hidden="false" customHeight="false" outlineLevel="0" collapsed="false">
      <c r="A23" s="23"/>
      <c r="B23" s="6"/>
      <c r="C23" s="7"/>
      <c r="D23" s="6"/>
      <c r="E23" s="20"/>
      <c r="F23" s="6"/>
      <c r="G23" s="13" t="s">
        <v>10</v>
      </c>
      <c r="H23" s="31" t="n">
        <f aca="false">SUM(H19,H22)</f>
        <v>3.7717125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0.1266</v>
      </c>
      <c r="F25" s="35"/>
      <c r="G25" s="36" t="s">
        <v>10</v>
      </c>
      <c r="H25" s="37" t="n">
        <f aca="false">E25*H22</f>
        <v>0.0622824525</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0.37717125</v>
      </c>
    </row>
    <row r="28" customFormat="false" ht="15.75" hidden="false" customHeight="false" outlineLevel="0" collapsed="false">
      <c r="A28" s="38"/>
      <c r="B28" s="6"/>
      <c r="C28" s="7"/>
      <c r="D28" s="6"/>
      <c r="E28" s="6"/>
      <c r="F28" s="38" t="s">
        <v>25</v>
      </c>
      <c r="G28" s="13" t="s">
        <v>10</v>
      </c>
      <c r="H28" s="31" t="n">
        <f aca="false">SUM(H23,H27)</f>
        <v>4.14888375</v>
      </c>
      <c r="I28" s="39"/>
      <c r="J28" s="39"/>
      <c r="K28" s="39"/>
      <c r="L28" s="39"/>
    </row>
    <row r="29" customFormat="false" ht="15" hidden="false" customHeight="false" outlineLevel="0" collapsed="false">
      <c r="A29" s="40" t="s">
        <v>26</v>
      </c>
      <c r="B29" s="6"/>
      <c r="C29" s="7"/>
      <c r="D29" s="6"/>
      <c r="E29" s="6"/>
      <c r="F29" s="9"/>
      <c r="G29" s="13" t="s">
        <v>10</v>
      </c>
      <c r="H29" s="41" t="n">
        <v>4</v>
      </c>
      <c r="I29" s="39"/>
      <c r="J29" s="39" t="n">
        <v>4</v>
      </c>
      <c r="K29" s="39"/>
      <c r="L29" s="39"/>
    </row>
    <row r="31" customFormat="false" ht="15.75" hidden="false" customHeight="false" outlineLevel="0" collapsed="false">
      <c r="A31" s="40" t="s">
        <v>27</v>
      </c>
      <c r="B31" s="6"/>
      <c r="C31" s="7"/>
      <c r="D31" s="6"/>
      <c r="E31" s="6"/>
      <c r="F31" s="9"/>
      <c r="G31" s="13" t="s">
        <v>28</v>
      </c>
      <c r="H31" s="42" t="n">
        <f aca="false">(H17/H29)*100</f>
        <v>75.65</v>
      </c>
      <c r="I31" s="39"/>
      <c r="J31" s="39"/>
      <c r="K31" s="39"/>
      <c r="L31" s="39"/>
    </row>
    <row r="32" customFormat="false" ht="15.75" hidden="false" customHeight="false" outlineLevel="0" collapsed="false">
      <c r="A32" s="40" t="s">
        <v>29</v>
      </c>
      <c r="B32" s="6"/>
      <c r="C32" s="7"/>
      <c r="D32" s="6"/>
      <c r="E32" s="6"/>
      <c r="F32" s="9"/>
      <c r="G32" s="13" t="s">
        <v>28</v>
      </c>
      <c r="H32" s="42" t="n">
        <f aca="false">(H25/H29)*100</f>
        <v>1.5570613125</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true"/>
  </sheetPr>
  <dimension ref="A1:L35"/>
  <sheetViews>
    <sheetView showFormulas="false" showGridLines="true" showRowColHeaders="true" showZeros="true" rightToLeft="false" tabSelected="false" showOutlineSymbols="true" defaultGridColor="true" view="normal" topLeftCell="A13" colorId="64" zoomScale="85" zoomScaleNormal="85" zoomScalePageLayoutView="100" workbookViewId="0">
      <selection pane="topLeft" activeCell="E13" activeCellId="0" sqref="E13"/>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171.45" hidden="false" customHeight="true" outlineLevel="0" collapsed="false">
      <c r="A1" s="2" t="s">
        <v>30</v>
      </c>
      <c r="B1" s="43" t="s">
        <v>31</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69.4" hidden="false" customHeight="false" outlineLevel="0" collapsed="false">
      <c r="A7" s="44" t="s">
        <v>32</v>
      </c>
      <c r="B7" s="11"/>
      <c r="C7" s="7" t="n">
        <v>1</v>
      </c>
      <c r="D7" s="11" t="s">
        <v>9</v>
      </c>
      <c r="E7" s="16" t="n">
        <v>392</v>
      </c>
      <c r="F7" s="6"/>
      <c r="G7" s="13" t="s">
        <v>10</v>
      </c>
      <c r="H7" s="8" t="n">
        <f aca="false">C7*E7</f>
        <v>392</v>
      </c>
    </row>
    <row r="8" customFormat="false" ht="12.75" hidden="false" customHeight="false" outlineLevel="0" collapsed="false">
      <c r="A8" s="17" t="s">
        <v>11</v>
      </c>
      <c r="B8" s="13"/>
      <c r="C8" s="12"/>
      <c r="D8" s="13"/>
      <c r="E8" s="13"/>
      <c r="F8" s="13"/>
      <c r="G8" s="13" t="s">
        <v>10</v>
      </c>
      <c r="H8" s="18" t="n">
        <f aca="false">SUM(H7:H7)</f>
        <v>392</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5.88</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25" t="s">
        <v>16</v>
      </c>
      <c r="E13" s="26" t="n">
        <v>36.18</v>
      </c>
      <c r="F13" s="6"/>
      <c r="G13" s="13" t="s">
        <v>10</v>
      </c>
      <c r="H13" s="8" t="n">
        <f aca="false">C13*E13</f>
        <v>0</v>
      </c>
    </row>
    <row r="14" customFormat="false" ht="12.8" hidden="false" customHeight="false" outlineLevel="0" collapsed="false">
      <c r="A14" s="23" t="s">
        <v>17</v>
      </c>
      <c r="B14" s="6"/>
      <c r="C14" s="24" t="n">
        <v>0.7</v>
      </c>
      <c r="D14" s="25" t="s">
        <v>16</v>
      </c>
      <c r="E14" s="26" t="n">
        <v>30.26</v>
      </c>
      <c r="F14" s="27"/>
      <c r="G14" s="13" t="s">
        <v>10</v>
      </c>
      <c r="H14" s="8" t="n">
        <f aca="false">C14*E14</f>
        <v>21.182</v>
      </c>
    </row>
    <row r="15" customFormat="false" ht="12.8" hidden="false" customHeight="false" outlineLevel="0" collapsed="false">
      <c r="A15" s="23" t="s">
        <v>18</v>
      </c>
      <c r="B15" s="6"/>
      <c r="C15" s="24" t="n">
        <v>0.7</v>
      </c>
      <c r="D15" s="25" t="s">
        <v>16</v>
      </c>
      <c r="E15" s="26" t="n">
        <v>28.73</v>
      </c>
      <c r="F15" s="27"/>
      <c r="G15" s="13" t="s">
        <v>10</v>
      </c>
      <c r="H15" s="8" t="n">
        <f aca="false">C15*E15</f>
        <v>20.111</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41.293</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439.173</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65.87595</v>
      </c>
    </row>
    <row r="23" customFormat="false" ht="12.75" hidden="false" customHeight="false" outlineLevel="0" collapsed="false">
      <c r="A23" s="23"/>
      <c r="B23" s="6"/>
      <c r="C23" s="7"/>
      <c r="D23" s="6"/>
      <c r="E23" s="20"/>
      <c r="F23" s="6"/>
      <c r="G23" s="13" t="s">
        <v>10</v>
      </c>
      <c r="H23" s="31" t="n">
        <f aca="false">SUM(H19,H22)</f>
        <v>505.04895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0.1836</v>
      </c>
      <c r="F25" s="35"/>
      <c r="G25" s="36" t="s">
        <v>10</v>
      </c>
      <c r="H25" s="37" t="n">
        <f aca="false">E25*H22</f>
        <v>12.09482442</v>
      </c>
    </row>
    <row r="26" customFormat="false" ht="12.75" hidden="false" customHeight="false" outlineLevel="0" collapsed="false">
      <c r="A26" s="23"/>
      <c r="B26" s="6"/>
      <c r="C26" s="7"/>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50.504895</v>
      </c>
    </row>
    <row r="28" customFormat="false" ht="15.75" hidden="false" customHeight="false" outlineLevel="0" collapsed="false">
      <c r="A28" s="38"/>
      <c r="B28" s="6"/>
      <c r="C28" s="7"/>
      <c r="D28" s="6"/>
      <c r="E28" s="6"/>
      <c r="F28" s="38" t="s">
        <v>25</v>
      </c>
      <c r="G28" s="13" t="s">
        <v>10</v>
      </c>
      <c r="H28" s="31" t="n">
        <f aca="false">SUM(H23,H27)</f>
        <v>555.553845</v>
      </c>
      <c r="I28" s="39"/>
      <c r="J28" s="39"/>
      <c r="K28" s="39"/>
      <c r="L28" s="39"/>
    </row>
    <row r="29" customFormat="false" ht="15.75" hidden="false" customHeight="false" outlineLevel="0" collapsed="false">
      <c r="A29" s="40" t="s">
        <v>26</v>
      </c>
      <c r="B29" s="6"/>
      <c r="C29" s="7"/>
      <c r="D29" s="6"/>
      <c r="E29" s="6"/>
      <c r="F29" s="9"/>
      <c r="G29" s="13" t="s">
        <v>10</v>
      </c>
      <c r="H29" s="41" t="n">
        <v>550</v>
      </c>
      <c r="I29" s="39"/>
      <c r="J29" s="39" t="n">
        <v>550</v>
      </c>
      <c r="K29" s="39"/>
      <c r="L29" s="39"/>
    </row>
    <row r="31" customFormat="false" ht="15.75" hidden="false" customHeight="false" outlineLevel="0" collapsed="false">
      <c r="A31" s="40" t="s">
        <v>27</v>
      </c>
      <c r="B31" s="6"/>
      <c r="C31" s="7"/>
      <c r="D31" s="6"/>
      <c r="E31" s="6"/>
      <c r="F31" s="9"/>
      <c r="G31" s="13" t="s">
        <v>28</v>
      </c>
      <c r="H31" s="42" t="n">
        <f aca="false">(H17/H29)*100</f>
        <v>7.50781818181818</v>
      </c>
      <c r="I31" s="39"/>
      <c r="J31" s="39"/>
      <c r="K31" s="39"/>
      <c r="L31" s="39"/>
    </row>
    <row r="32" customFormat="false" ht="15.75" hidden="false" customHeight="false" outlineLevel="0" collapsed="false">
      <c r="A32" s="40" t="s">
        <v>29</v>
      </c>
      <c r="B32" s="6"/>
      <c r="C32" s="7"/>
      <c r="D32" s="6"/>
      <c r="E32" s="6"/>
      <c r="F32" s="9"/>
      <c r="G32" s="13" t="s">
        <v>28</v>
      </c>
      <c r="H32" s="42" t="n">
        <f aca="false">(H25/H29)*100</f>
        <v>2.19905898545455</v>
      </c>
      <c r="I32" s="39"/>
      <c r="J32" s="39"/>
      <c r="K32" s="39"/>
      <c r="L32" s="39"/>
    </row>
    <row r="35" customFormat="false" ht="14.65" hidden="false" customHeight="false" outlineLevel="0" collapsed="false"/>
  </sheetData>
  <mergeCells count="1">
    <mergeCell ref="B1:H1"/>
  </mergeCells>
  <printOptions headings="false" gridLines="false" gridLinesSet="true" horizontalCentered="true" verticalCentered="false"/>
  <pageMargins left="0.470138888888889" right="0.279861111111111"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0" colorId="64" zoomScale="85" zoomScaleNormal="85" zoomScalePageLayoutView="100" workbookViewId="0">
      <selection pane="topLeft" activeCell="H36" activeCellId="0" sqref="H36"/>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3.1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71.95" hidden="false" customHeight="true" outlineLevel="0" collapsed="false">
      <c r="A1" s="2" t="s">
        <v>78</v>
      </c>
      <c r="B1" s="43" t="s">
        <v>79</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66.7" hidden="false" customHeight="true" outlineLevel="0" collapsed="false">
      <c r="A7" s="51" t="s">
        <v>80</v>
      </c>
      <c r="B7" s="11"/>
      <c r="C7" s="7" t="n">
        <v>1</v>
      </c>
      <c r="D7" s="11" t="s">
        <v>9</v>
      </c>
      <c r="E7" s="16" t="n">
        <v>330</v>
      </c>
      <c r="F7" s="6"/>
      <c r="G7" s="13" t="s">
        <v>10</v>
      </c>
      <c r="H7" s="8" t="n">
        <f aca="false">C7*E7</f>
        <v>330</v>
      </c>
    </row>
    <row r="8" customFormat="false" ht="12.75" hidden="false" customHeight="false" outlineLevel="0" collapsed="false">
      <c r="A8" s="17" t="s">
        <v>11</v>
      </c>
      <c r="B8" s="13"/>
      <c r="C8" s="12"/>
      <c r="D8" s="13"/>
      <c r="E8" s="13"/>
      <c r="F8" s="13"/>
      <c r="G8" s="13" t="s">
        <v>10</v>
      </c>
      <c r="H8" s="18" t="n">
        <f aca="false">SUM(H7:H7)</f>
        <v>330</v>
      </c>
      <c r="I8" s="19"/>
      <c r="J8" s="19"/>
      <c r="K8" s="19"/>
      <c r="L8" s="19"/>
    </row>
    <row r="9" customFormat="false" ht="12.75" hidden="false" customHeight="false" outlineLevel="0" collapsed="false">
      <c r="A9" s="17"/>
      <c r="B9" s="13"/>
      <c r="C9" s="12"/>
      <c r="D9" s="13"/>
      <c r="E9" s="52"/>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4.95</v>
      </c>
    </row>
    <row r="11" customFormat="false" ht="12.75" hidden="false" customHeight="false" outlineLevel="0" collapsed="false">
      <c r="A11" s="14"/>
      <c r="B11" s="20"/>
      <c r="C11" s="7"/>
      <c r="D11" s="6" t="n">
        <v>0</v>
      </c>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0.5</v>
      </c>
      <c r="D13" s="6"/>
      <c r="E13" s="26" t="n">
        <v>36.18</v>
      </c>
      <c r="F13" s="6"/>
      <c r="G13" s="13" t="s">
        <v>10</v>
      </c>
      <c r="H13" s="8" t="n">
        <f aca="false">C13*E13</f>
        <v>18.09</v>
      </c>
    </row>
    <row r="14" customFormat="false" ht="12.8" hidden="false" customHeight="false" outlineLevel="0" collapsed="false">
      <c r="A14" s="23" t="s">
        <v>17</v>
      </c>
      <c r="B14" s="6"/>
      <c r="C14" s="24" t="n">
        <v>0.5</v>
      </c>
      <c r="D14" s="25" t="s">
        <v>16</v>
      </c>
      <c r="E14" s="26" t="n">
        <v>30.26</v>
      </c>
      <c r="F14" s="27"/>
      <c r="G14" s="13" t="s">
        <v>10</v>
      </c>
      <c r="H14" s="8" t="n">
        <f aca="false">C14*E14</f>
        <v>15.13</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33.22</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368.17</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H19*E22-12-7</f>
        <v>36.2255</v>
      </c>
    </row>
    <row r="23" customFormat="false" ht="12.75" hidden="false" customHeight="false" outlineLevel="0" collapsed="false">
      <c r="A23" s="23"/>
      <c r="B23" s="6"/>
      <c r="C23" s="7"/>
      <c r="D23" s="6"/>
      <c r="E23" s="20"/>
      <c r="F23" s="6"/>
      <c r="G23" s="13" t="s">
        <v>10</v>
      </c>
      <c r="H23" s="31" t="n">
        <f aca="false">SUM(H19,H22)</f>
        <v>404.3955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0.2</v>
      </c>
      <c r="F25" s="35"/>
      <c r="G25" s="36" t="s">
        <v>10</v>
      </c>
      <c r="H25" s="37" t="n">
        <f aca="false">E25*H22</f>
        <v>7.2451</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40.43955</v>
      </c>
    </row>
    <row r="28" customFormat="false" ht="15.75" hidden="false" customHeight="false" outlineLevel="0" collapsed="false">
      <c r="A28" s="38"/>
      <c r="B28" s="6"/>
      <c r="C28" s="7"/>
      <c r="D28" s="6"/>
      <c r="E28" s="6"/>
      <c r="F28" s="38" t="s">
        <v>25</v>
      </c>
      <c r="G28" s="13" t="s">
        <v>10</v>
      </c>
      <c r="H28" s="31" t="n">
        <f aca="false">SUM(H23,H27)</f>
        <v>444.83505</v>
      </c>
      <c r="I28" s="39"/>
      <c r="J28" s="39"/>
      <c r="K28" s="39"/>
      <c r="L28" s="39"/>
    </row>
    <row r="29" customFormat="false" ht="15.75" hidden="false" customHeight="false" outlineLevel="0" collapsed="false">
      <c r="A29" s="40" t="s">
        <v>26</v>
      </c>
      <c r="B29" s="6"/>
      <c r="C29" s="7"/>
      <c r="D29" s="6"/>
      <c r="E29" s="6"/>
      <c r="F29" s="9"/>
      <c r="G29" s="13" t="s">
        <v>10</v>
      </c>
      <c r="H29" s="41" t="n">
        <v>445</v>
      </c>
      <c r="I29" s="39"/>
      <c r="J29" s="39" t="n">
        <v>448</v>
      </c>
      <c r="K29" s="39"/>
      <c r="L29" s="39"/>
    </row>
    <row r="31" customFormat="false" ht="15.75" hidden="false" customHeight="false" outlineLevel="0" collapsed="false">
      <c r="A31" s="40" t="s">
        <v>27</v>
      </c>
      <c r="B31" s="6"/>
      <c r="C31" s="7"/>
      <c r="D31" s="6"/>
      <c r="E31" s="6"/>
      <c r="F31" s="9"/>
      <c r="G31" s="13" t="s">
        <v>28</v>
      </c>
      <c r="H31" s="42" t="n">
        <f aca="false">(H17/H29)*100</f>
        <v>7.46516853932584</v>
      </c>
      <c r="I31" s="39"/>
      <c r="J31" s="39"/>
      <c r="K31" s="39"/>
      <c r="L31" s="39"/>
    </row>
    <row r="32" customFormat="false" ht="15.75" hidden="false" customHeight="false" outlineLevel="0" collapsed="false">
      <c r="A32" s="40" t="s">
        <v>29</v>
      </c>
      <c r="B32" s="6"/>
      <c r="C32" s="7"/>
      <c r="D32" s="6"/>
      <c r="E32" s="6"/>
      <c r="F32" s="9"/>
      <c r="G32" s="13" t="s">
        <v>28</v>
      </c>
      <c r="H32" s="42" t="n">
        <f aca="false">(H25/H29)*100</f>
        <v>1.62811235955056</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0" colorId="64" zoomScale="85" zoomScaleNormal="85" zoomScalePageLayoutView="100" workbookViewId="0">
      <selection pane="topLeft" activeCell="B36" activeCellId="0" sqref="B36"/>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103.55" hidden="false" customHeight="true" outlineLevel="0" collapsed="false">
      <c r="A1" s="2" t="s">
        <v>81</v>
      </c>
      <c r="B1" s="43" t="s">
        <v>82</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82.5" hidden="false" customHeight="true" outlineLevel="0" collapsed="false">
      <c r="A7" s="44" t="s">
        <v>83</v>
      </c>
      <c r="B7" s="11"/>
      <c r="C7" s="7" t="n">
        <v>1</v>
      </c>
      <c r="D7" s="11" t="s">
        <v>9</v>
      </c>
      <c r="E7" s="16" t="n">
        <v>320</v>
      </c>
      <c r="F7" s="6"/>
      <c r="G7" s="13" t="s">
        <v>10</v>
      </c>
      <c r="H7" s="8" t="n">
        <f aca="false">C7*E7</f>
        <v>320</v>
      </c>
    </row>
    <row r="8" customFormat="false" ht="12.75" hidden="false" customHeight="false" outlineLevel="0" collapsed="false">
      <c r="A8" s="17" t="s">
        <v>11</v>
      </c>
      <c r="B8" s="13"/>
      <c r="C8" s="12"/>
      <c r="D8" s="13"/>
      <c r="E8" s="13"/>
      <c r="F8" s="13"/>
      <c r="G8" s="13" t="s">
        <v>10</v>
      </c>
      <c r="H8" s="18" t="n">
        <f aca="false">SUM(H7:H7)</f>
        <v>320</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4.8</v>
      </c>
    </row>
    <row r="11" customFormat="false" ht="12.75" hidden="false" customHeight="false" outlineLevel="0" collapsed="false">
      <c r="A11" s="14"/>
      <c r="B11" s="20"/>
      <c r="C11" s="7"/>
      <c r="D11" s="6" t="n">
        <v>0</v>
      </c>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1</v>
      </c>
      <c r="D13" s="25" t="s">
        <v>16</v>
      </c>
      <c r="E13" s="26" t="n">
        <v>36.18</v>
      </c>
      <c r="F13" s="6"/>
      <c r="G13" s="13" t="s">
        <v>10</v>
      </c>
      <c r="H13" s="8" t="n">
        <f aca="false">C13*E13</f>
        <v>36.18</v>
      </c>
    </row>
    <row r="14" customFormat="false" ht="12.8" hidden="false" customHeight="false" outlineLevel="0" collapsed="false">
      <c r="A14" s="23" t="s">
        <v>17</v>
      </c>
      <c r="B14" s="6"/>
      <c r="C14" s="24" t="n">
        <v>0.5</v>
      </c>
      <c r="D14" s="25" t="s">
        <v>16</v>
      </c>
      <c r="E14" s="26" t="n">
        <v>30.26</v>
      </c>
      <c r="F14" s="27"/>
      <c r="G14" s="13" t="s">
        <v>10</v>
      </c>
      <c r="H14" s="8" t="n">
        <f aca="false">C14*E14</f>
        <v>15.13</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51.31</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376.11</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H19*E22-12-11</f>
        <v>33.4165</v>
      </c>
    </row>
    <row r="23" customFormat="false" ht="12.75" hidden="false" customHeight="false" outlineLevel="0" collapsed="false">
      <c r="A23" s="23"/>
      <c r="B23" s="6"/>
      <c r="C23" s="7"/>
      <c r="D23" s="6"/>
      <c r="E23" s="20"/>
      <c r="F23" s="6"/>
      <c r="G23" s="13" t="s">
        <v>10</v>
      </c>
      <c r="H23" s="31" t="n">
        <f aca="false">SUM(H19,H22)</f>
        <v>409.5265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0.1189</v>
      </c>
      <c r="F25" s="35"/>
      <c r="G25" s="36" t="s">
        <v>10</v>
      </c>
      <c r="H25" s="37" t="n">
        <f aca="false">E25*H22</f>
        <v>3.97322185</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40.95265</v>
      </c>
    </row>
    <row r="28" customFormat="false" ht="15.75" hidden="false" customHeight="false" outlineLevel="0" collapsed="false">
      <c r="A28" s="38"/>
      <c r="B28" s="6"/>
      <c r="C28" s="7"/>
      <c r="D28" s="6"/>
      <c r="E28" s="6"/>
      <c r="F28" s="38" t="s">
        <v>25</v>
      </c>
      <c r="G28" s="13" t="s">
        <v>10</v>
      </c>
      <c r="H28" s="31" t="n">
        <f aca="false">SUM(H23,H27)</f>
        <v>450.47915</v>
      </c>
      <c r="I28" s="39"/>
      <c r="J28" s="39"/>
      <c r="K28" s="39"/>
      <c r="L28" s="39"/>
    </row>
    <row r="29" customFormat="false" ht="15.75" hidden="false" customHeight="false" outlineLevel="0" collapsed="false">
      <c r="A29" s="40" t="s">
        <v>26</v>
      </c>
      <c r="B29" s="6"/>
      <c r="C29" s="7"/>
      <c r="D29" s="6"/>
      <c r="E29" s="6"/>
      <c r="F29" s="9"/>
      <c r="G29" s="13" t="s">
        <v>10</v>
      </c>
      <c r="H29" s="41" t="n">
        <v>450</v>
      </c>
      <c r="I29" s="39"/>
      <c r="J29" s="39" t="n">
        <v>450</v>
      </c>
      <c r="K29" s="39"/>
      <c r="L29" s="39"/>
    </row>
    <row r="31" customFormat="false" ht="15.75" hidden="false" customHeight="false" outlineLevel="0" collapsed="false">
      <c r="A31" s="40" t="s">
        <v>27</v>
      </c>
      <c r="B31" s="6"/>
      <c r="C31" s="7"/>
      <c r="D31" s="6"/>
      <c r="E31" s="6"/>
      <c r="F31" s="9"/>
      <c r="G31" s="13" t="s">
        <v>28</v>
      </c>
      <c r="H31" s="42" t="n">
        <f aca="false">(H17/H29)*100</f>
        <v>11.4022222222222</v>
      </c>
      <c r="I31" s="39"/>
      <c r="J31" s="39"/>
      <c r="K31" s="39"/>
      <c r="L31" s="39"/>
    </row>
    <row r="32" customFormat="false" ht="15.75" hidden="false" customHeight="false" outlineLevel="0" collapsed="false">
      <c r="A32" s="40" t="s">
        <v>29</v>
      </c>
      <c r="B32" s="6"/>
      <c r="C32" s="7"/>
      <c r="D32" s="6"/>
      <c r="E32" s="6"/>
      <c r="F32" s="9"/>
      <c r="G32" s="13" t="s">
        <v>28</v>
      </c>
      <c r="H32" s="42" t="n">
        <f aca="false">(H25/H29)*100</f>
        <v>0.882938188888889</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0" colorId="64" zoomScale="85" zoomScaleNormal="85" zoomScalePageLayoutView="100" workbookViewId="0">
      <selection pane="topLeft" activeCell="H36" activeCellId="0" sqref="H36"/>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79" hidden="false" customHeight="true" outlineLevel="0" collapsed="false">
      <c r="A1" s="2" t="s">
        <v>84</v>
      </c>
      <c r="B1" s="43" t="s">
        <v>85</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115.85" hidden="false" customHeight="true" outlineLevel="0" collapsed="false">
      <c r="A7" s="51" t="s">
        <v>86</v>
      </c>
      <c r="B7" s="11"/>
      <c r="C7" s="7" t="n">
        <v>1</v>
      </c>
      <c r="D7" s="11" t="s">
        <v>9</v>
      </c>
      <c r="E7" s="16" t="n">
        <v>240</v>
      </c>
      <c r="F7" s="6"/>
      <c r="G7" s="13" t="s">
        <v>10</v>
      </c>
      <c r="H7" s="8" t="n">
        <f aca="false">C7*E7</f>
        <v>240</v>
      </c>
    </row>
    <row r="8" customFormat="false" ht="12.75" hidden="false" customHeight="false" outlineLevel="0" collapsed="false">
      <c r="A8" s="17" t="s">
        <v>11</v>
      </c>
      <c r="B8" s="13"/>
      <c r="C8" s="12"/>
      <c r="D8" s="13"/>
      <c r="E8" s="13"/>
      <c r="F8" s="13"/>
      <c r="G8" s="13" t="s">
        <v>10</v>
      </c>
      <c r="H8" s="18" t="n">
        <f aca="false">SUM(H7:H7)</f>
        <v>240</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3.6</v>
      </c>
    </row>
    <row r="11" customFormat="false" ht="12.75" hidden="false" customHeight="false" outlineLevel="0" collapsed="false">
      <c r="A11" s="14"/>
      <c r="B11" s="20"/>
      <c r="C11" s="7"/>
      <c r="D11" s="6" t="n">
        <v>0</v>
      </c>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1.5</v>
      </c>
      <c r="D13" s="6" t="s">
        <v>16</v>
      </c>
      <c r="E13" s="26" t="n">
        <v>36.18</v>
      </c>
      <c r="F13" s="6"/>
      <c r="G13" s="13" t="s">
        <v>10</v>
      </c>
      <c r="H13" s="8" t="n">
        <f aca="false">C13*E13</f>
        <v>54.27</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54.27</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297.87</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H19*E22-12-11</f>
        <v>21.6805</v>
      </c>
    </row>
    <row r="23" customFormat="false" ht="12.75" hidden="false" customHeight="false" outlineLevel="0" collapsed="false">
      <c r="A23" s="23"/>
      <c r="B23" s="6"/>
      <c r="C23" s="7"/>
      <c r="D23" s="6"/>
      <c r="E23" s="20"/>
      <c r="F23" s="6"/>
      <c r="G23" s="13" t="s">
        <v>10</v>
      </c>
      <c r="H23" s="31" t="n">
        <f aca="false">SUM(H19,H22)</f>
        <v>319.5505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0.0728</v>
      </c>
      <c r="F25" s="35"/>
      <c r="G25" s="36" t="s">
        <v>10</v>
      </c>
      <c r="H25" s="37" t="n">
        <f aca="false">E25*H22</f>
        <v>1.5783404</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31.95505</v>
      </c>
    </row>
    <row r="28" customFormat="false" ht="15.75" hidden="false" customHeight="false" outlineLevel="0" collapsed="false">
      <c r="A28" s="38"/>
      <c r="B28" s="6"/>
      <c r="C28" s="7"/>
      <c r="D28" s="6"/>
      <c r="E28" s="6"/>
      <c r="F28" s="38" t="s">
        <v>25</v>
      </c>
      <c r="G28" s="13" t="s">
        <v>10</v>
      </c>
      <c r="H28" s="31" t="n">
        <f aca="false">SUM(H23,H27)</f>
        <v>351.50555</v>
      </c>
      <c r="I28" s="39"/>
      <c r="J28" s="39"/>
      <c r="K28" s="39"/>
      <c r="L28" s="39"/>
    </row>
    <row r="29" customFormat="false" ht="15.75" hidden="false" customHeight="false" outlineLevel="0" collapsed="false">
      <c r="A29" s="40" t="s">
        <v>26</v>
      </c>
      <c r="B29" s="6"/>
      <c r="C29" s="7"/>
      <c r="D29" s="6"/>
      <c r="E29" s="6"/>
      <c r="F29" s="9"/>
      <c r="G29" s="13" t="s">
        <v>10</v>
      </c>
      <c r="H29" s="41" t="n">
        <v>350</v>
      </c>
      <c r="I29" s="39"/>
      <c r="J29" s="39" t="n">
        <v>350</v>
      </c>
      <c r="K29" s="39"/>
      <c r="L29" s="39"/>
    </row>
    <row r="31" customFormat="false" ht="15.75" hidden="false" customHeight="false" outlineLevel="0" collapsed="false">
      <c r="A31" s="40" t="s">
        <v>27</v>
      </c>
      <c r="B31" s="6"/>
      <c r="C31" s="7"/>
      <c r="D31" s="6"/>
      <c r="E31" s="6"/>
      <c r="F31" s="9"/>
      <c r="G31" s="13" t="s">
        <v>28</v>
      </c>
      <c r="H31" s="42" t="n">
        <f aca="false">(H17/H29)*100</f>
        <v>15.5057142857143</v>
      </c>
      <c r="I31" s="39"/>
      <c r="J31" s="39"/>
      <c r="K31" s="39"/>
      <c r="L31" s="39"/>
    </row>
    <row r="32" customFormat="false" ht="15.75" hidden="false" customHeight="false" outlineLevel="0" collapsed="false">
      <c r="A32" s="40" t="s">
        <v>29</v>
      </c>
      <c r="B32" s="6"/>
      <c r="C32" s="7"/>
      <c r="D32" s="6"/>
      <c r="E32" s="6"/>
      <c r="F32" s="9"/>
      <c r="G32" s="13" t="s">
        <v>28</v>
      </c>
      <c r="H32" s="42" t="n">
        <f aca="false">(H25/H29)*100</f>
        <v>0.4509544</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3" colorId="64" zoomScale="85" zoomScaleNormal="85" zoomScalePageLayoutView="100" workbookViewId="0">
      <selection pane="topLeft" activeCell="E13" activeCellId="0" sqref="E13"/>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166.8" hidden="false" customHeight="true" outlineLevel="0" collapsed="false">
      <c r="A1" s="2" t="s">
        <v>87</v>
      </c>
      <c r="B1" s="53" t="s">
        <v>88</v>
      </c>
      <c r="C1" s="53"/>
      <c r="D1" s="53"/>
      <c r="E1" s="53"/>
      <c r="F1" s="53"/>
      <c r="G1" s="53"/>
      <c r="H1" s="5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37.75" hidden="false" customHeight="true" outlineLevel="0" collapsed="false">
      <c r="A7" s="54" t="s">
        <v>89</v>
      </c>
      <c r="B7" s="11"/>
      <c r="C7" s="7" t="n">
        <v>1</v>
      </c>
      <c r="D7" s="11" t="s">
        <v>9</v>
      </c>
      <c r="E7" s="16" t="n">
        <v>355</v>
      </c>
      <c r="F7" s="6"/>
      <c r="G7" s="13" t="s">
        <v>10</v>
      </c>
      <c r="H7" s="8" t="n">
        <f aca="false">C7*E7</f>
        <v>355</v>
      </c>
    </row>
    <row r="8" customFormat="false" ht="12.8" hidden="false" customHeight="false" outlineLevel="0" collapsed="false">
      <c r="A8" s="17" t="s">
        <v>11</v>
      </c>
      <c r="B8" s="13"/>
      <c r="C8" s="12"/>
      <c r="D8" s="13"/>
      <c r="E8" s="13"/>
      <c r="F8" s="13"/>
      <c r="G8" s="13" t="s">
        <v>10</v>
      </c>
      <c r="H8" s="18" t="n">
        <f aca="false">SUM(H7:H7)</f>
        <v>355</v>
      </c>
      <c r="I8" s="19"/>
      <c r="J8" s="19"/>
      <c r="K8" s="19"/>
      <c r="L8" s="19"/>
    </row>
    <row r="9" customFormat="false" ht="12.8" hidden="false" customHeight="false" outlineLevel="0" collapsed="false">
      <c r="A9" s="55"/>
      <c r="B9" s="13"/>
      <c r="C9" s="12"/>
      <c r="D9" s="13"/>
      <c r="E9" s="13"/>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5.325</v>
      </c>
    </row>
    <row r="11" customFormat="false" ht="12.75" hidden="false" customHeight="false" outlineLevel="0" collapsed="false">
      <c r="A11" s="14"/>
      <c r="B11" s="20"/>
      <c r="C11" s="7"/>
      <c r="D11" s="6" t="n">
        <v>0</v>
      </c>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6" t="s">
        <v>16</v>
      </c>
      <c r="E13" s="26" t="n">
        <v>36.18</v>
      </c>
      <c r="F13" s="6"/>
      <c r="G13" s="13" t="s">
        <v>10</v>
      </c>
      <c r="H13" s="8" t="n">
        <f aca="false">C13*E13</f>
        <v>0</v>
      </c>
    </row>
    <row r="14" customFormat="false" ht="12.8" hidden="false" customHeight="false" outlineLevel="0" collapsed="false">
      <c r="A14" s="23" t="s">
        <v>17</v>
      </c>
      <c r="B14" s="6"/>
      <c r="C14" s="24" t="n">
        <v>1</v>
      </c>
      <c r="D14" s="25" t="s">
        <v>16</v>
      </c>
      <c r="E14" s="26" t="n">
        <v>30.26</v>
      </c>
      <c r="F14" s="27"/>
      <c r="G14" s="13" t="s">
        <v>10</v>
      </c>
      <c r="H14" s="8" t="n">
        <f aca="false">C14*E14</f>
        <v>30.26</v>
      </c>
    </row>
    <row r="15" customFormat="false" ht="12.8" hidden="false" customHeight="false" outlineLevel="0" collapsed="false">
      <c r="A15" s="23" t="s">
        <v>18</v>
      </c>
      <c r="B15" s="6"/>
      <c r="C15" s="24" t="n">
        <v>1</v>
      </c>
      <c r="D15" s="25" t="s">
        <v>16</v>
      </c>
      <c r="E15" s="26" t="n">
        <v>28.73</v>
      </c>
      <c r="F15" s="27"/>
      <c r="G15" s="13" t="s">
        <v>10</v>
      </c>
      <c r="H15" s="8" t="n">
        <f aca="false">C15*E15</f>
        <v>28.73</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58.99</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419.315</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H19*E22-12-6</f>
        <v>44.89725</v>
      </c>
    </row>
    <row r="23" customFormat="false" ht="12.75" hidden="false" customHeight="false" outlineLevel="0" collapsed="false">
      <c r="A23" s="23"/>
      <c r="B23" s="6"/>
      <c r="C23" s="7"/>
      <c r="D23" s="6"/>
      <c r="E23" s="20"/>
      <c r="F23" s="6"/>
      <c r="G23" s="13" t="s">
        <v>10</v>
      </c>
      <c r="H23" s="31" t="n">
        <f aca="false">SUM(H19,H22)</f>
        <v>464.21225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0.2</v>
      </c>
      <c r="F25" s="35"/>
      <c r="G25" s="36" t="s">
        <v>10</v>
      </c>
      <c r="H25" s="37" t="n">
        <f aca="false">E25*H22</f>
        <v>8.97945</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46.421225</v>
      </c>
    </row>
    <row r="28" customFormat="false" ht="15.75" hidden="false" customHeight="false" outlineLevel="0" collapsed="false">
      <c r="A28" s="38"/>
      <c r="B28" s="6"/>
      <c r="C28" s="7"/>
      <c r="D28" s="6"/>
      <c r="E28" s="6"/>
      <c r="F28" s="38" t="s">
        <v>25</v>
      </c>
      <c r="G28" s="13" t="s">
        <v>10</v>
      </c>
      <c r="H28" s="31" t="n">
        <f aca="false">SUM(H23,H27)</f>
        <v>510.633475</v>
      </c>
      <c r="I28" s="39"/>
      <c r="J28" s="39"/>
      <c r="K28" s="39"/>
      <c r="L28" s="39"/>
    </row>
    <row r="29" customFormat="false" ht="15.75" hidden="false" customHeight="false" outlineLevel="0" collapsed="false">
      <c r="A29" s="40" t="s">
        <v>26</v>
      </c>
      <c r="B29" s="6"/>
      <c r="C29" s="7"/>
      <c r="D29" s="6"/>
      <c r="E29" s="6"/>
      <c r="F29" s="9"/>
      <c r="G29" s="13" t="s">
        <v>10</v>
      </c>
      <c r="H29" s="41" t="n">
        <v>500</v>
      </c>
      <c r="I29" s="39"/>
      <c r="J29" s="39" t="n">
        <v>500</v>
      </c>
      <c r="K29" s="39"/>
      <c r="L29" s="39"/>
    </row>
    <row r="31" customFormat="false" ht="15.75" hidden="false" customHeight="false" outlineLevel="0" collapsed="false">
      <c r="A31" s="40" t="s">
        <v>27</v>
      </c>
      <c r="B31" s="6"/>
      <c r="C31" s="7"/>
      <c r="D31" s="6"/>
      <c r="E31" s="6"/>
      <c r="F31" s="9"/>
      <c r="G31" s="13" t="s">
        <v>28</v>
      </c>
      <c r="H31" s="42" t="n">
        <f aca="false">(H17/H29)*100</f>
        <v>11.798</v>
      </c>
      <c r="I31" s="39"/>
      <c r="J31" s="39"/>
      <c r="K31" s="39"/>
      <c r="L31" s="39"/>
    </row>
    <row r="32" customFormat="false" ht="15.75" hidden="false" customHeight="false" outlineLevel="0" collapsed="false">
      <c r="A32" s="40" t="s">
        <v>29</v>
      </c>
      <c r="B32" s="6"/>
      <c r="C32" s="7"/>
      <c r="D32" s="6"/>
      <c r="E32" s="6"/>
      <c r="F32" s="9"/>
      <c r="G32" s="13" t="s">
        <v>28</v>
      </c>
      <c r="H32" s="42" t="n">
        <f aca="false">(H25/H29)*100</f>
        <v>1.79589</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3" colorId="64" zoomScale="85" zoomScaleNormal="85" zoomScalePageLayoutView="100" workbookViewId="0">
      <selection pane="topLeft" activeCell="E13" activeCellId="0" sqref="E13"/>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39.6" hidden="false" customHeight="true" outlineLevel="0" collapsed="false">
      <c r="A1" s="2" t="s">
        <v>90</v>
      </c>
      <c r="B1" s="56" t="s">
        <v>91</v>
      </c>
      <c r="C1" s="56"/>
      <c r="D1" s="56"/>
      <c r="E1" s="56"/>
      <c r="F1" s="56"/>
      <c r="G1" s="56"/>
      <c r="H1" s="56"/>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36.2" hidden="false" customHeight="true" outlineLevel="0" collapsed="false">
      <c r="A7" s="51" t="s">
        <v>92</v>
      </c>
      <c r="B7" s="11"/>
      <c r="C7" s="7" t="n">
        <v>1</v>
      </c>
      <c r="D7" s="11" t="s">
        <v>9</v>
      </c>
      <c r="E7" s="16" t="n">
        <v>37.03</v>
      </c>
      <c r="F7" s="6"/>
      <c r="G7" s="13" t="s">
        <v>10</v>
      </c>
      <c r="H7" s="8" t="n">
        <f aca="false">C7*E7</f>
        <v>37.03</v>
      </c>
    </row>
    <row r="8" customFormat="false" ht="12.75" hidden="false" customHeight="false" outlineLevel="0" collapsed="false">
      <c r="A8" s="17" t="s">
        <v>11</v>
      </c>
      <c r="B8" s="13"/>
      <c r="C8" s="12"/>
      <c r="D8" s="13"/>
      <c r="E8" s="13"/>
      <c r="F8" s="13"/>
      <c r="G8" s="13" t="s">
        <v>10</v>
      </c>
      <c r="H8" s="18" t="n">
        <f aca="false">SUM(H7:H7)</f>
        <v>37.03</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0.55545</v>
      </c>
    </row>
    <row r="11" customFormat="false" ht="12.75" hidden="false" customHeight="false" outlineLevel="0" collapsed="false">
      <c r="A11" s="14"/>
      <c r="B11" s="20"/>
      <c r="C11" s="7"/>
      <c r="D11" s="6" t="n">
        <v>0</v>
      </c>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25" t="s">
        <v>16</v>
      </c>
      <c r="E13" s="26" t="n">
        <v>36.18</v>
      </c>
      <c r="F13" s="6"/>
      <c r="G13" s="13" t="s">
        <v>10</v>
      </c>
      <c r="H13" s="8" t="n">
        <f aca="false">C13*E13</f>
        <v>0</v>
      </c>
    </row>
    <row r="14" customFormat="false" ht="12.8" hidden="false" customHeight="false" outlineLevel="0" collapsed="false">
      <c r="A14" s="23" t="s">
        <v>17</v>
      </c>
      <c r="B14" s="6"/>
      <c r="C14" s="24" t="n">
        <v>0.5</v>
      </c>
      <c r="D14" s="25" t="s">
        <v>16</v>
      </c>
      <c r="E14" s="26" t="n">
        <v>30.26</v>
      </c>
      <c r="F14" s="27"/>
      <c r="G14" s="13" t="s">
        <v>10</v>
      </c>
      <c r="H14" s="8" t="n">
        <f aca="false">C14*E14</f>
        <v>15.13</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15.13</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52.71545</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7.9073175</v>
      </c>
    </row>
    <row r="23" customFormat="false" ht="12.75" hidden="false" customHeight="false" outlineLevel="0" collapsed="false">
      <c r="A23" s="23"/>
      <c r="B23" s="6"/>
      <c r="C23" s="7"/>
      <c r="D23" s="6"/>
      <c r="E23" s="20"/>
      <c r="F23" s="6"/>
      <c r="G23" s="13" t="s">
        <v>10</v>
      </c>
      <c r="H23" s="31" t="n">
        <f aca="false">SUM(H19,H22)</f>
        <v>60.6227675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0.15</v>
      </c>
      <c r="F25" s="35"/>
      <c r="G25" s="36" t="s">
        <v>10</v>
      </c>
      <c r="H25" s="37" t="n">
        <f aca="false">E25*H22</f>
        <v>1.186097625</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6.06227675</v>
      </c>
    </row>
    <row r="28" customFormat="false" ht="15.75" hidden="false" customHeight="false" outlineLevel="0" collapsed="false">
      <c r="A28" s="38"/>
      <c r="B28" s="6"/>
      <c r="C28" s="7"/>
      <c r="D28" s="6"/>
      <c r="E28" s="6"/>
      <c r="F28" s="38" t="s">
        <v>25</v>
      </c>
      <c r="G28" s="13" t="s">
        <v>10</v>
      </c>
      <c r="H28" s="31" t="n">
        <f aca="false">SUM(H23,H27)</f>
        <v>66.68504425</v>
      </c>
      <c r="I28" s="39"/>
      <c r="J28" s="39"/>
      <c r="K28" s="39"/>
      <c r="L28" s="39"/>
    </row>
    <row r="29" customFormat="false" ht="15.75" hidden="false" customHeight="false" outlineLevel="0" collapsed="false">
      <c r="A29" s="40" t="s">
        <v>26</v>
      </c>
      <c r="B29" s="6"/>
      <c r="C29" s="7"/>
      <c r="D29" s="6"/>
      <c r="E29" s="6"/>
      <c r="F29" s="9"/>
      <c r="G29" s="13" t="s">
        <v>10</v>
      </c>
      <c r="H29" s="41" t="n">
        <v>64.4</v>
      </c>
      <c r="I29" s="39"/>
      <c r="J29" s="39" t="n">
        <v>64.4</v>
      </c>
      <c r="K29" s="39"/>
      <c r="L29" s="39"/>
    </row>
    <row r="31" customFormat="false" ht="15.75" hidden="false" customHeight="false" outlineLevel="0" collapsed="false">
      <c r="A31" s="40" t="s">
        <v>27</v>
      </c>
      <c r="B31" s="6"/>
      <c r="C31" s="7"/>
      <c r="D31" s="6"/>
      <c r="E31" s="6"/>
      <c r="F31" s="9"/>
      <c r="G31" s="13" t="s">
        <v>28</v>
      </c>
      <c r="H31" s="42" t="n">
        <f aca="false">(H17/H29)*100</f>
        <v>23.4937888198758</v>
      </c>
      <c r="I31" s="39"/>
      <c r="J31" s="39"/>
      <c r="K31" s="39"/>
      <c r="L31" s="39"/>
    </row>
    <row r="32" customFormat="false" ht="15.75" hidden="false" customHeight="false" outlineLevel="0" collapsed="false">
      <c r="A32" s="40" t="s">
        <v>29</v>
      </c>
      <c r="B32" s="6"/>
      <c r="C32" s="7"/>
      <c r="D32" s="6"/>
      <c r="E32" s="6"/>
      <c r="F32" s="9"/>
      <c r="G32" s="13" t="s">
        <v>28</v>
      </c>
      <c r="H32" s="42" t="n">
        <f aca="false">(H25/H29)*100</f>
        <v>1.8417664984472</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5.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0" colorId="64" zoomScale="85" zoomScaleNormal="85" zoomScalePageLayoutView="100" workbookViewId="0">
      <selection pane="topLeft" activeCell="J25" activeCellId="0" sqref="J25"/>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54.8" hidden="false" customHeight="true" outlineLevel="0" collapsed="false">
      <c r="A1" s="2" t="s">
        <v>93</v>
      </c>
      <c r="B1" s="56" t="s">
        <v>94</v>
      </c>
      <c r="C1" s="56"/>
      <c r="D1" s="56"/>
      <c r="E1" s="56"/>
      <c r="F1" s="56"/>
      <c r="G1" s="56"/>
      <c r="H1" s="56"/>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72.6" hidden="false" customHeight="true" outlineLevel="0" collapsed="false">
      <c r="A7" s="51" t="s">
        <v>95</v>
      </c>
      <c r="B7" s="11"/>
      <c r="C7" s="7" t="n">
        <v>1</v>
      </c>
      <c r="D7" s="11" t="s">
        <v>9</v>
      </c>
      <c r="E7" s="16" t="n">
        <v>950</v>
      </c>
      <c r="F7" s="6"/>
      <c r="G7" s="13" t="s">
        <v>10</v>
      </c>
      <c r="H7" s="8" t="n">
        <f aca="false">C7*E7</f>
        <v>950</v>
      </c>
    </row>
    <row r="8" customFormat="false" ht="12.75" hidden="false" customHeight="false" outlineLevel="0" collapsed="false">
      <c r="A8" s="17" t="s">
        <v>11</v>
      </c>
      <c r="B8" s="13"/>
      <c r="C8" s="12"/>
      <c r="D8" s="13"/>
      <c r="E8" s="13"/>
      <c r="F8" s="13"/>
      <c r="G8" s="13" t="s">
        <v>10</v>
      </c>
      <c r="H8" s="18" t="n">
        <f aca="false">SUM(H7:H7)</f>
        <v>950</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14.25</v>
      </c>
    </row>
    <row r="11" customFormat="false" ht="12.75" hidden="false" customHeight="false" outlineLevel="0" collapsed="false">
      <c r="A11" s="14"/>
      <c r="B11" s="20"/>
      <c r="C11" s="7"/>
      <c r="D11" s="6" t="n">
        <v>0</v>
      </c>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25" t="s">
        <v>16</v>
      </c>
      <c r="E13" s="26" t="n">
        <v>36.18</v>
      </c>
      <c r="F13" s="6"/>
      <c r="G13" s="13" t="s">
        <v>10</v>
      </c>
      <c r="H13" s="8" t="n">
        <f aca="false">C13*E13</f>
        <v>0</v>
      </c>
    </row>
    <row r="14" customFormat="false" ht="12.8" hidden="false" customHeight="false" outlineLevel="0" collapsed="false">
      <c r="A14" s="23" t="s">
        <v>17</v>
      </c>
      <c r="B14" s="6"/>
      <c r="C14" s="24" t="n">
        <v>3.5</v>
      </c>
      <c r="D14" s="25" t="s">
        <v>16</v>
      </c>
      <c r="E14" s="26" t="n">
        <v>30.26</v>
      </c>
      <c r="F14" s="27"/>
      <c r="G14" s="13" t="s">
        <v>10</v>
      </c>
      <c r="H14" s="8" t="n">
        <f aca="false">C14*E14</f>
        <v>105.91</v>
      </c>
    </row>
    <row r="15" customFormat="false" ht="12.8" hidden="false" customHeight="false" outlineLevel="0" collapsed="false">
      <c r="A15" s="23" t="s">
        <v>18</v>
      </c>
      <c r="B15" s="6"/>
      <c r="C15" s="24" t="n">
        <v>3.5</v>
      </c>
      <c r="D15" s="25" t="s">
        <v>16</v>
      </c>
      <c r="E15" s="26" t="n">
        <v>28.73</v>
      </c>
      <c r="F15" s="27"/>
      <c r="G15" s="13" t="s">
        <v>10</v>
      </c>
      <c r="H15" s="8" t="n">
        <f aca="false">C15*E15</f>
        <v>100.555</v>
      </c>
    </row>
    <row r="16" customFormat="false" ht="12.8" hidden="false" customHeight="false" outlineLevel="0" collapsed="false">
      <c r="A16" s="23" t="s">
        <v>19</v>
      </c>
      <c r="B16" s="6"/>
      <c r="C16" s="24" t="n">
        <v>3.5</v>
      </c>
      <c r="D16" s="25" t="s">
        <v>16</v>
      </c>
      <c r="E16" s="26" t="n">
        <v>26.7</v>
      </c>
      <c r="F16" s="27"/>
      <c r="G16" s="13" t="s">
        <v>10</v>
      </c>
      <c r="H16" s="8" t="n">
        <f aca="false">C16*E16</f>
        <v>93.45</v>
      </c>
    </row>
    <row r="17" customFormat="false" ht="12.75" hidden="false" customHeight="false" outlineLevel="0" collapsed="false">
      <c r="A17" s="17" t="s">
        <v>20</v>
      </c>
      <c r="B17" s="13"/>
      <c r="C17" s="12"/>
      <c r="D17" s="13"/>
      <c r="E17" s="13"/>
      <c r="F17" s="13"/>
      <c r="G17" s="13" t="s">
        <v>10</v>
      </c>
      <c r="H17" s="18" t="n">
        <f aca="false">SUM(H13:H16)</f>
        <v>299.915</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1264.165</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189.62475</v>
      </c>
    </row>
    <row r="23" customFormat="false" ht="12.75" hidden="false" customHeight="false" outlineLevel="0" collapsed="false">
      <c r="A23" s="23"/>
      <c r="B23" s="6"/>
      <c r="C23" s="7"/>
      <c r="D23" s="6"/>
      <c r="E23" s="20"/>
      <c r="F23" s="6"/>
      <c r="G23" s="13" t="s">
        <v>10</v>
      </c>
      <c r="H23" s="31" t="n">
        <f aca="false">SUM(H19,H22)</f>
        <v>1453.78975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0.2</v>
      </c>
      <c r="F25" s="35"/>
      <c r="G25" s="36" t="s">
        <v>10</v>
      </c>
      <c r="H25" s="37" t="n">
        <f aca="false">E25*H22</f>
        <v>37.92495</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145.378975</v>
      </c>
    </row>
    <row r="28" customFormat="false" ht="15.75" hidden="false" customHeight="false" outlineLevel="0" collapsed="false">
      <c r="A28" s="38"/>
      <c r="B28" s="6"/>
      <c r="C28" s="7"/>
      <c r="D28" s="6"/>
      <c r="E28" s="6"/>
      <c r="F28" s="38" t="s">
        <v>25</v>
      </c>
      <c r="G28" s="13" t="s">
        <v>10</v>
      </c>
      <c r="H28" s="31" t="n">
        <f aca="false">SUM(H23,H27)</f>
        <v>1599.168725</v>
      </c>
      <c r="I28" s="39"/>
      <c r="J28" s="39"/>
      <c r="K28" s="39"/>
      <c r="L28" s="39"/>
    </row>
    <row r="29" customFormat="false" ht="15" hidden="false" customHeight="false" outlineLevel="0" collapsed="false">
      <c r="A29" s="40" t="s">
        <v>26</v>
      </c>
      <c r="B29" s="6"/>
      <c r="C29" s="7"/>
      <c r="D29" s="6"/>
      <c r="E29" s="6"/>
      <c r="F29" s="9"/>
      <c r="G29" s="13" t="s">
        <v>10</v>
      </c>
      <c r="H29" s="41" t="n">
        <v>1600</v>
      </c>
      <c r="I29" s="39"/>
      <c r="J29" s="39"/>
      <c r="K29" s="39"/>
      <c r="L29" s="39"/>
    </row>
    <row r="31" customFormat="false" ht="15.75" hidden="false" customHeight="false" outlineLevel="0" collapsed="false">
      <c r="A31" s="40" t="s">
        <v>27</v>
      </c>
      <c r="B31" s="6"/>
      <c r="C31" s="7"/>
      <c r="D31" s="6"/>
      <c r="E31" s="6"/>
      <c r="F31" s="9"/>
      <c r="G31" s="13" t="s">
        <v>28</v>
      </c>
      <c r="H31" s="42" t="n">
        <f aca="false">(H17/H29)*100</f>
        <v>18.7446875</v>
      </c>
      <c r="I31" s="39"/>
      <c r="J31" s="39"/>
      <c r="K31" s="39"/>
      <c r="L31" s="39"/>
    </row>
    <row r="32" customFormat="false" ht="15.75" hidden="false" customHeight="false" outlineLevel="0" collapsed="false">
      <c r="A32" s="40" t="s">
        <v>29</v>
      </c>
      <c r="B32" s="6"/>
      <c r="C32" s="7"/>
      <c r="D32" s="6"/>
      <c r="E32" s="6"/>
      <c r="F32" s="9"/>
      <c r="G32" s="13" t="s">
        <v>28</v>
      </c>
      <c r="H32" s="42" t="n">
        <f aca="false">(H25/H29)*100</f>
        <v>2.370309375</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6.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3" colorId="64" zoomScale="85" zoomScaleNormal="85" zoomScalePageLayoutView="100" workbookViewId="0">
      <selection pane="topLeft" activeCell="E13" activeCellId="0" sqref="E13"/>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135.2" hidden="false" customHeight="true" outlineLevel="0" collapsed="false">
      <c r="A1" s="2" t="s">
        <v>96</v>
      </c>
      <c r="B1" s="56" t="s">
        <v>97</v>
      </c>
      <c r="C1" s="56"/>
      <c r="D1" s="56"/>
      <c r="E1" s="56"/>
      <c r="F1" s="56"/>
      <c r="G1" s="56"/>
      <c r="H1" s="56"/>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107.95" hidden="false" customHeight="true" outlineLevel="0" collapsed="false">
      <c r="A7" s="51" t="s">
        <v>98</v>
      </c>
      <c r="B7" s="11"/>
      <c r="C7" s="7" t="n">
        <v>1</v>
      </c>
      <c r="D7" s="11" t="s">
        <v>9</v>
      </c>
      <c r="E7" s="16" t="n">
        <v>405</v>
      </c>
      <c r="F7" s="6"/>
      <c r="G7" s="13" t="s">
        <v>10</v>
      </c>
      <c r="H7" s="8" t="n">
        <f aca="false">C7*E7</f>
        <v>405</v>
      </c>
    </row>
    <row r="8" customFormat="false" ht="12.75" hidden="false" customHeight="false" outlineLevel="0" collapsed="false">
      <c r="A8" s="17" t="s">
        <v>11</v>
      </c>
      <c r="B8" s="13"/>
      <c r="C8" s="12"/>
      <c r="D8" s="13"/>
      <c r="E8" s="13"/>
      <c r="F8" s="13"/>
      <c r="G8" s="13" t="s">
        <v>10</v>
      </c>
      <c r="H8" s="18" t="n">
        <f aca="false">SUM(H7:H7)</f>
        <v>405</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6.075</v>
      </c>
    </row>
    <row r="11" customFormat="false" ht="12.75" hidden="false" customHeight="false" outlineLevel="0" collapsed="false">
      <c r="A11" s="14"/>
      <c r="B11" s="20"/>
      <c r="C11" s="7"/>
      <c r="D11" s="6" t="n">
        <v>0</v>
      </c>
      <c r="E11" s="21"/>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25" t="s">
        <v>16</v>
      </c>
      <c r="E13" s="26" t="n">
        <v>36.18</v>
      </c>
      <c r="F13" s="6"/>
      <c r="G13" s="13" t="s">
        <v>10</v>
      </c>
      <c r="H13" s="8" t="n">
        <f aca="false">C13*E13</f>
        <v>0</v>
      </c>
    </row>
    <row r="14" customFormat="false" ht="12.8" hidden="false" customHeight="false" outlineLevel="0" collapsed="false">
      <c r="A14" s="23" t="s">
        <v>17</v>
      </c>
      <c r="B14" s="6"/>
      <c r="C14" s="24" t="n">
        <v>0.5</v>
      </c>
      <c r="D14" s="25" t="s">
        <v>16</v>
      </c>
      <c r="E14" s="26" t="n">
        <v>30.26</v>
      </c>
      <c r="F14" s="27"/>
      <c r="G14" s="13" t="s">
        <v>10</v>
      </c>
      <c r="H14" s="8" t="n">
        <f aca="false">C14*E14</f>
        <v>15.13</v>
      </c>
    </row>
    <row r="15" customFormat="false" ht="12.8" hidden="false" customHeight="false" outlineLevel="0" collapsed="false">
      <c r="A15" s="23" t="s">
        <v>18</v>
      </c>
      <c r="B15" s="6"/>
      <c r="C15" s="24" t="n">
        <v>0.5</v>
      </c>
      <c r="D15" s="25" t="s">
        <v>16</v>
      </c>
      <c r="E15" s="26" t="n">
        <v>28.73</v>
      </c>
      <c r="F15" s="27"/>
      <c r="G15" s="13" t="s">
        <v>10</v>
      </c>
      <c r="H15" s="8" t="n">
        <f aca="false">C15*E15</f>
        <v>14.365</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29.495</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440.57</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66.0855</v>
      </c>
    </row>
    <row r="23" customFormat="false" ht="12.75" hidden="false" customHeight="false" outlineLevel="0" collapsed="false">
      <c r="A23" s="23"/>
      <c r="B23" s="6"/>
      <c r="C23" s="7"/>
      <c r="D23" s="6"/>
      <c r="E23" s="20"/>
      <c r="F23" s="6"/>
      <c r="G23" s="13" t="s">
        <v>10</v>
      </c>
      <c r="H23" s="31" t="n">
        <f aca="false">SUM(H19,H22)</f>
        <v>506.6555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0.11</v>
      </c>
      <c r="F25" s="35"/>
      <c r="G25" s="36" t="s">
        <v>10</v>
      </c>
      <c r="H25" s="37" t="n">
        <f aca="false">E25*H22</f>
        <v>7.269405</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50.66555</v>
      </c>
    </row>
    <row r="28" customFormat="false" ht="15.75" hidden="false" customHeight="false" outlineLevel="0" collapsed="false">
      <c r="A28" s="38"/>
      <c r="B28" s="6"/>
      <c r="C28" s="7"/>
      <c r="D28" s="6"/>
      <c r="E28" s="6"/>
      <c r="F28" s="38" t="s">
        <v>25</v>
      </c>
      <c r="G28" s="13" t="s">
        <v>10</v>
      </c>
      <c r="H28" s="31" t="n">
        <f aca="false">SUM(H23,H27)</f>
        <v>557.32105</v>
      </c>
      <c r="I28" s="39"/>
      <c r="J28" s="39"/>
      <c r="K28" s="39"/>
      <c r="L28" s="39"/>
    </row>
    <row r="29" customFormat="false" ht="15.75" hidden="false" customHeight="false" outlineLevel="0" collapsed="false">
      <c r="A29" s="40" t="s">
        <v>26</v>
      </c>
      <c r="B29" s="6"/>
      <c r="C29" s="7"/>
      <c r="D29" s="6"/>
      <c r="E29" s="6"/>
      <c r="F29" s="9"/>
      <c r="G29" s="13" t="s">
        <v>10</v>
      </c>
      <c r="H29" s="41" t="n">
        <v>550</v>
      </c>
      <c r="I29" s="39"/>
      <c r="J29" s="39" t="n">
        <v>550</v>
      </c>
      <c r="K29" s="39"/>
      <c r="L29" s="39"/>
    </row>
    <row r="31" customFormat="false" ht="15.75" hidden="false" customHeight="false" outlineLevel="0" collapsed="false">
      <c r="A31" s="40" t="s">
        <v>27</v>
      </c>
      <c r="B31" s="6"/>
      <c r="C31" s="7"/>
      <c r="D31" s="6"/>
      <c r="E31" s="6"/>
      <c r="F31" s="9"/>
      <c r="G31" s="13" t="s">
        <v>28</v>
      </c>
      <c r="H31" s="42" t="n">
        <f aca="false">(H17/H29)*100</f>
        <v>5.36272727272727</v>
      </c>
      <c r="I31" s="39"/>
      <c r="J31" s="39"/>
      <c r="K31" s="39"/>
      <c r="L31" s="39"/>
    </row>
    <row r="32" customFormat="false" ht="15.75" hidden="false" customHeight="false" outlineLevel="0" collapsed="false">
      <c r="A32" s="40" t="s">
        <v>29</v>
      </c>
      <c r="B32" s="6"/>
      <c r="C32" s="7"/>
      <c r="D32" s="6"/>
      <c r="E32" s="6"/>
      <c r="F32" s="9"/>
      <c r="G32" s="13" t="s">
        <v>28</v>
      </c>
      <c r="H32" s="42" t="n">
        <f aca="false">(H25/H29)*100</f>
        <v>1.32171</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7.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7" colorId="64" zoomScale="85" zoomScaleNormal="85" zoomScalePageLayoutView="100" workbookViewId="0">
      <selection pane="topLeft" activeCell="E8" activeCellId="0" sqref="E8"/>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35.1" hidden="false" customHeight="true" outlineLevel="0" collapsed="false">
      <c r="A1" s="2" t="s">
        <v>99</v>
      </c>
      <c r="B1" s="56" t="s">
        <v>100</v>
      </c>
      <c r="C1" s="56"/>
      <c r="D1" s="56"/>
      <c r="E1" s="56"/>
      <c r="F1" s="56"/>
      <c r="G1" s="56"/>
      <c r="H1" s="56"/>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35.95" hidden="false" customHeight="true" outlineLevel="0" collapsed="false">
      <c r="A7" s="51" t="s">
        <v>101</v>
      </c>
      <c r="B7" s="11"/>
      <c r="C7" s="7" t="n">
        <v>1</v>
      </c>
      <c r="D7" s="11" t="s">
        <v>9</v>
      </c>
      <c r="E7" s="16" t="n">
        <v>75</v>
      </c>
      <c r="F7" s="6"/>
      <c r="G7" s="13" t="s">
        <v>10</v>
      </c>
      <c r="H7" s="8" t="n">
        <f aca="false">C7*E7</f>
        <v>75</v>
      </c>
    </row>
    <row r="8" customFormat="false" ht="12.75" hidden="false" customHeight="false" outlineLevel="0" collapsed="false">
      <c r="A8" s="17" t="s">
        <v>11</v>
      </c>
      <c r="B8" s="13"/>
      <c r="C8" s="12"/>
      <c r="D8" s="13"/>
      <c r="E8" s="13"/>
      <c r="F8" s="13"/>
      <c r="G8" s="13" t="s">
        <v>10</v>
      </c>
      <c r="H8" s="18" t="n">
        <f aca="false">SUM(H7:H7)</f>
        <v>75</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1.125</v>
      </c>
    </row>
    <row r="11" customFormat="false" ht="12.75" hidden="false" customHeight="false" outlineLevel="0" collapsed="false">
      <c r="A11" s="14"/>
      <c r="B11" s="20"/>
      <c r="C11" s="7"/>
      <c r="D11" s="6" t="n">
        <v>0</v>
      </c>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6"/>
      <c r="E13" s="26" t="n">
        <v>36.18</v>
      </c>
      <c r="F13" s="6"/>
      <c r="G13" s="13" t="s">
        <v>10</v>
      </c>
      <c r="H13" s="8" t="n">
        <f aca="false">C13*E13</f>
        <v>0</v>
      </c>
    </row>
    <row r="14" customFormat="false" ht="12.8" hidden="false" customHeight="false" outlineLevel="0" collapsed="false">
      <c r="A14" s="23" t="s">
        <v>17</v>
      </c>
      <c r="B14" s="6"/>
      <c r="C14" s="24" t="n">
        <v>0.5</v>
      </c>
      <c r="D14" s="25" t="s">
        <v>16</v>
      </c>
      <c r="E14" s="26" t="n">
        <v>30.26</v>
      </c>
      <c r="F14" s="27"/>
      <c r="G14" s="13" t="s">
        <v>10</v>
      </c>
      <c r="H14" s="8" t="n">
        <f aca="false">C14*E14</f>
        <v>15.13</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0.5</v>
      </c>
      <c r="D16" s="25" t="s">
        <v>16</v>
      </c>
      <c r="E16" s="26" t="n">
        <v>26.7</v>
      </c>
      <c r="F16" s="27"/>
      <c r="G16" s="13" t="s">
        <v>10</v>
      </c>
      <c r="H16" s="8" t="n">
        <f aca="false">C16*E16</f>
        <v>13.35</v>
      </c>
    </row>
    <row r="17" customFormat="false" ht="12.75" hidden="false" customHeight="false" outlineLevel="0" collapsed="false">
      <c r="A17" s="17" t="s">
        <v>20</v>
      </c>
      <c r="B17" s="13"/>
      <c r="C17" s="12"/>
      <c r="D17" s="13"/>
      <c r="E17" s="13"/>
      <c r="F17" s="13"/>
      <c r="G17" s="13" t="s">
        <v>10</v>
      </c>
      <c r="H17" s="18" t="n">
        <f aca="false">SUM(H13:H16)</f>
        <v>28.48</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104.605</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15.69075</v>
      </c>
    </row>
    <row r="23" customFormat="false" ht="12.75" hidden="false" customHeight="false" outlineLevel="0" collapsed="false">
      <c r="A23" s="23"/>
      <c r="B23" s="6"/>
      <c r="C23" s="7"/>
      <c r="D23" s="6"/>
      <c r="E23" s="20"/>
      <c r="F23" s="6"/>
      <c r="G23" s="13" t="s">
        <v>10</v>
      </c>
      <c r="H23" s="31" t="n">
        <f aca="false">SUM(H19,H22)</f>
        <v>120.29575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0.25</v>
      </c>
      <c r="F25" s="35"/>
      <c r="G25" s="36" t="s">
        <v>10</v>
      </c>
      <c r="H25" s="37" t="n">
        <f aca="false">E25*H22</f>
        <v>3.9226875</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12.029575</v>
      </c>
    </row>
    <row r="28" customFormat="false" ht="15.75" hidden="false" customHeight="false" outlineLevel="0" collapsed="false">
      <c r="A28" s="38"/>
      <c r="B28" s="6"/>
      <c r="C28" s="7"/>
      <c r="D28" s="6"/>
      <c r="E28" s="6"/>
      <c r="F28" s="38" t="s">
        <v>25</v>
      </c>
      <c r="G28" s="13" t="s">
        <v>10</v>
      </c>
      <c r="H28" s="31" t="n">
        <f aca="false">SUM(H23,H27)</f>
        <v>132.325325</v>
      </c>
      <c r="I28" s="39"/>
      <c r="J28" s="39"/>
      <c r="K28" s="39"/>
      <c r="L28" s="39"/>
    </row>
    <row r="29" customFormat="false" ht="15.75" hidden="false" customHeight="false" outlineLevel="0" collapsed="false">
      <c r="A29" s="40" t="s">
        <v>26</v>
      </c>
      <c r="B29" s="6"/>
      <c r="C29" s="7"/>
      <c r="D29" s="6"/>
      <c r="E29" s="6"/>
      <c r="F29" s="9"/>
      <c r="G29" s="13" t="s">
        <v>10</v>
      </c>
      <c r="H29" s="41" t="n">
        <v>134</v>
      </c>
      <c r="I29" s="39"/>
      <c r="J29" s="39" t="n">
        <v>134</v>
      </c>
      <c r="K29" s="39"/>
      <c r="L29" s="39"/>
    </row>
    <row r="31" customFormat="false" ht="15.75" hidden="false" customHeight="false" outlineLevel="0" collapsed="false">
      <c r="A31" s="40" t="s">
        <v>27</v>
      </c>
      <c r="B31" s="6"/>
      <c r="C31" s="7"/>
      <c r="D31" s="6"/>
      <c r="E31" s="6"/>
      <c r="F31" s="9"/>
      <c r="G31" s="13" t="s">
        <v>28</v>
      </c>
      <c r="H31" s="42" t="n">
        <f aca="false">(H17/H29)*100</f>
        <v>21.2537313432836</v>
      </c>
      <c r="I31" s="39"/>
      <c r="J31" s="39"/>
      <c r="K31" s="39"/>
      <c r="L31" s="39"/>
    </row>
    <row r="32" customFormat="false" ht="15.75" hidden="false" customHeight="false" outlineLevel="0" collapsed="false">
      <c r="A32" s="40" t="s">
        <v>29</v>
      </c>
      <c r="B32" s="6"/>
      <c r="C32" s="7"/>
      <c r="D32" s="6"/>
      <c r="E32" s="6"/>
      <c r="F32" s="9"/>
      <c r="G32" s="13" t="s">
        <v>28</v>
      </c>
      <c r="H32" s="42" t="n">
        <f aca="false">(H25/H29)*100</f>
        <v>2.92737873134328</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8.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0" colorId="64" zoomScale="85" zoomScaleNormal="85" zoomScalePageLayoutView="100" workbookViewId="0">
      <selection pane="topLeft" activeCell="H30" activeCellId="0" sqref="H30"/>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55.3" hidden="false" customHeight="true" outlineLevel="0" collapsed="false">
      <c r="A1" s="2" t="s">
        <v>102</v>
      </c>
      <c r="B1" s="56" t="s">
        <v>103</v>
      </c>
      <c r="C1" s="56"/>
      <c r="D1" s="56"/>
      <c r="E1" s="56"/>
      <c r="F1" s="56"/>
      <c r="G1" s="56"/>
      <c r="H1" s="56"/>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76.35" hidden="false" customHeight="true" outlineLevel="0" collapsed="false">
      <c r="A7" s="51" t="s">
        <v>104</v>
      </c>
      <c r="B7" s="11"/>
      <c r="C7" s="7" t="n">
        <v>1</v>
      </c>
      <c r="D7" s="11" t="s">
        <v>9</v>
      </c>
      <c r="E7" s="16" t="n">
        <v>110</v>
      </c>
      <c r="F7" s="6"/>
      <c r="G7" s="13" t="s">
        <v>10</v>
      </c>
      <c r="H7" s="8" t="n">
        <f aca="false">C7*E7</f>
        <v>110</v>
      </c>
    </row>
    <row r="8" customFormat="false" ht="12.75" hidden="false" customHeight="false" outlineLevel="0" collapsed="false">
      <c r="A8" s="17" t="s">
        <v>11</v>
      </c>
      <c r="B8" s="13"/>
      <c r="C8" s="12"/>
      <c r="D8" s="13"/>
      <c r="E8" s="13"/>
      <c r="F8" s="13"/>
      <c r="G8" s="13" t="s">
        <v>10</v>
      </c>
      <c r="H8" s="18" t="n">
        <f aca="false">SUM(H7:H7)</f>
        <v>110</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1.65</v>
      </c>
    </row>
    <row r="11" customFormat="false" ht="12.75" hidden="false" customHeight="false" outlineLevel="0" collapsed="false">
      <c r="A11" s="14"/>
      <c r="B11" s="20"/>
      <c r="C11" s="7"/>
      <c r="D11" s="6" t="n">
        <v>0</v>
      </c>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6" t="s">
        <v>16</v>
      </c>
      <c r="E13" s="26" t="n">
        <v>36.18</v>
      </c>
      <c r="F13" s="6"/>
      <c r="G13" s="13" t="s">
        <v>10</v>
      </c>
      <c r="H13" s="8" t="n">
        <f aca="false">C13*E13</f>
        <v>0</v>
      </c>
    </row>
    <row r="14" customFormat="false" ht="12.8" hidden="false" customHeight="false" outlineLevel="0" collapsed="false">
      <c r="A14" s="23" t="s">
        <v>17</v>
      </c>
      <c r="B14" s="6"/>
      <c r="C14" s="24" t="n">
        <v>1</v>
      </c>
      <c r="D14" s="25" t="s">
        <v>16</v>
      </c>
      <c r="E14" s="26" t="n">
        <v>30.26</v>
      </c>
      <c r="F14" s="27"/>
      <c r="G14" s="13" t="s">
        <v>10</v>
      </c>
      <c r="H14" s="8" t="n">
        <f aca="false">C14*E14</f>
        <v>30.26</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30.26</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141.91</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21.2865</v>
      </c>
    </row>
    <row r="23" customFormat="false" ht="12.75" hidden="false" customHeight="false" outlineLevel="0" collapsed="false">
      <c r="A23" s="23"/>
      <c r="B23" s="6"/>
      <c r="C23" s="7"/>
      <c r="D23" s="6"/>
      <c r="E23" s="20"/>
      <c r="F23" s="6"/>
      <c r="G23" s="13" t="s">
        <v>10</v>
      </c>
      <c r="H23" s="31" t="n">
        <f aca="false">SUM(H19,H22)</f>
        <v>163.1965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v>
      </c>
      <c r="F25" s="35"/>
      <c r="G25" s="36" t="s">
        <v>10</v>
      </c>
      <c r="H25" s="37" t="n">
        <f aca="false">E25*H22</f>
        <v>2.12865</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16.31965</v>
      </c>
    </row>
    <row r="28" customFormat="false" ht="15.75" hidden="false" customHeight="false" outlineLevel="0" collapsed="false">
      <c r="A28" s="38"/>
      <c r="B28" s="6"/>
      <c r="C28" s="7"/>
      <c r="D28" s="6"/>
      <c r="E28" s="6"/>
      <c r="F28" s="38" t="s">
        <v>25</v>
      </c>
      <c r="G28" s="13" t="s">
        <v>10</v>
      </c>
      <c r="H28" s="31" t="n">
        <f aca="false">SUM(H23,H27)</f>
        <v>179.51615</v>
      </c>
      <c r="I28" s="39"/>
      <c r="J28" s="39"/>
      <c r="K28" s="39"/>
      <c r="L28" s="39"/>
    </row>
    <row r="29" customFormat="false" ht="15.75" hidden="false" customHeight="false" outlineLevel="0" collapsed="false">
      <c r="A29" s="40" t="s">
        <v>26</v>
      </c>
      <c r="B29" s="6"/>
      <c r="C29" s="7"/>
      <c r="D29" s="6"/>
      <c r="E29" s="6"/>
      <c r="F29" s="9"/>
      <c r="G29" s="13" t="s">
        <v>10</v>
      </c>
      <c r="H29" s="41" t="n">
        <v>180</v>
      </c>
      <c r="I29" s="39"/>
      <c r="J29" s="39" t="n">
        <v>181</v>
      </c>
      <c r="K29" s="39"/>
      <c r="L29" s="39"/>
    </row>
    <row r="31" customFormat="false" ht="15.75" hidden="false" customHeight="false" outlineLevel="0" collapsed="false">
      <c r="A31" s="40" t="s">
        <v>27</v>
      </c>
      <c r="B31" s="6"/>
      <c r="C31" s="7"/>
      <c r="D31" s="6"/>
      <c r="E31" s="6"/>
      <c r="F31" s="9"/>
      <c r="G31" s="13" t="s">
        <v>28</v>
      </c>
      <c r="H31" s="42" t="n">
        <f aca="false">(H17/H29)*100</f>
        <v>16.8111111111111</v>
      </c>
      <c r="I31" s="39"/>
      <c r="J31" s="39"/>
      <c r="K31" s="39"/>
      <c r="L31" s="39"/>
    </row>
    <row r="32" customFormat="false" ht="15.75" hidden="false" customHeight="false" outlineLevel="0" collapsed="false">
      <c r="A32" s="40" t="s">
        <v>29</v>
      </c>
      <c r="B32" s="6"/>
      <c r="C32" s="7"/>
      <c r="D32" s="6"/>
      <c r="E32" s="6"/>
      <c r="F32" s="9"/>
      <c r="G32" s="13" t="s">
        <v>28</v>
      </c>
      <c r="H32" s="42" t="n">
        <f aca="false">(H25/H29)*100</f>
        <v>1.18258333333333</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9.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0" colorId="64" zoomScale="85" zoomScaleNormal="85" zoomScalePageLayoutView="100" workbookViewId="0">
      <selection pane="topLeft" activeCell="G37" activeCellId="0" sqref="G37"/>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131.1" hidden="false" customHeight="true" outlineLevel="0" collapsed="false">
      <c r="A1" s="2" t="s">
        <v>105</v>
      </c>
      <c r="B1" s="56" t="s">
        <v>106</v>
      </c>
      <c r="C1" s="56"/>
      <c r="D1" s="56"/>
      <c r="E1" s="56"/>
      <c r="F1" s="56"/>
      <c r="G1" s="56"/>
      <c r="H1" s="56"/>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82.5" hidden="false" customHeight="true" outlineLevel="0" collapsed="false">
      <c r="A7" s="51" t="s">
        <v>107</v>
      </c>
      <c r="B7" s="11"/>
      <c r="C7" s="7" t="n">
        <v>1</v>
      </c>
      <c r="D7" s="11" t="s">
        <v>9</v>
      </c>
      <c r="E7" s="16" t="n">
        <v>2010</v>
      </c>
      <c r="F7" s="6"/>
      <c r="G7" s="13" t="s">
        <v>10</v>
      </c>
      <c r="H7" s="8" t="n">
        <f aca="false">C7*E7</f>
        <v>2010</v>
      </c>
    </row>
    <row r="8" customFormat="false" ht="12.75" hidden="false" customHeight="false" outlineLevel="0" collapsed="false">
      <c r="A8" s="17" t="s">
        <v>11</v>
      </c>
      <c r="B8" s="13"/>
      <c r="C8" s="12"/>
      <c r="D8" s="13"/>
      <c r="E8" s="13"/>
      <c r="F8" s="13"/>
      <c r="G8" s="13" t="s">
        <v>10</v>
      </c>
      <c r="H8" s="18" t="n">
        <f aca="false">SUM(H7:H7)</f>
        <v>2010</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30.15</v>
      </c>
    </row>
    <row r="11" customFormat="false" ht="12.75" hidden="false" customHeight="false" outlineLevel="0" collapsed="false">
      <c r="A11" s="14"/>
      <c r="B11" s="20"/>
      <c r="C11" s="7"/>
      <c r="D11" s="6" t="n">
        <v>0</v>
      </c>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2</v>
      </c>
      <c r="D13" s="6" t="s">
        <v>16</v>
      </c>
      <c r="E13" s="26" t="n">
        <v>36.18</v>
      </c>
      <c r="F13" s="6"/>
      <c r="G13" s="13" t="s">
        <v>10</v>
      </c>
      <c r="H13" s="8" t="n">
        <f aca="false">C13*E13</f>
        <v>72.36</v>
      </c>
    </row>
    <row r="14" customFormat="false" ht="12.8" hidden="false" customHeight="false" outlineLevel="0" collapsed="false">
      <c r="A14" s="23" t="s">
        <v>17</v>
      </c>
      <c r="B14" s="6"/>
      <c r="C14" s="24" t="n">
        <v>0.5</v>
      </c>
      <c r="D14" s="25" t="s">
        <v>16</v>
      </c>
      <c r="E14" s="26" t="n">
        <v>30.26</v>
      </c>
      <c r="F14" s="27"/>
      <c r="G14" s="13" t="s">
        <v>10</v>
      </c>
      <c r="H14" s="8" t="n">
        <f aca="false">C14*E14</f>
        <v>15.13</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87.49</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2127.64</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319.146</v>
      </c>
    </row>
    <row r="23" customFormat="false" ht="12.75" hidden="false" customHeight="false" outlineLevel="0" collapsed="false">
      <c r="A23" s="23"/>
      <c r="B23" s="6"/>
      <c r="C23" s="7"/>
      <c r="D23" s="6"/>
      <c r="E23" s="20"/>
      <c r="F23" s="6"/>
      <c r="G23" s="13" t="s">
        <v>10</v>
      </c>
      <c r="H23" s="31" t="n">
        <f aca="false">SUM(H19,H22)</f>
        <v>2446.786</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0.12</v>
      </c>
      <c r="F25" s="35"/>
      <c r="G25" s="36" t="s">
        <v>10</v>
      </c>
      <c r="H25" s="37" t="n">
        <f aca="false">E25*H22</f>
        <v>38.29752</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244.6786</v>
      </c>
    </row>
    <row r="28" customFormat="false" ht="15.75" hidden="false" customHeight="false" outlineLevel="0" collapsed="false">
      <c r="A28" s="38"/>
      <c r="B28" s="6"/>
      <c r="C28" s="7"/>
      <c r="D28" s="6"/>
      <c r="E28" s="6"/>
      <c r="F28" s="38" t="s">
        <v>25</v>
      </c>
      <c r="G28" s="13" t="s">
        <v>10</v>
      </c>
      <c r="H28" s="31" t="n">
        <f aca="false">SUM(H23,H27)</f>
        <v>2691.4646</v>
      </c>
      <c r="I28" s="39"/>
      <c r="J28" s="39"/>
      <c r="K28" s="39"/>
      <c r="L28" s="39"/>
    </row>
    <row r="29" customFormat="false" ht="15.75" hidden="false" customHeight="false" outlineLevel="0" collapsed="false">
      <c r="A29" s="40" t="s">
        <v>26</v>
      </c>
      <c r="B29" s="6"/>
      <c r="C29" s="7"/>
      <c r="D29" s="6"/>
      <c r="E29" s="6"/>
      <c r="F29" s="9"/>
      <c r="G29" s="13" t="s">
        <v>10</v>
      </c>
      <c r="H29" s="41" t="n">
        <v>2690</v>
      </c>
      <c r="I29" s="39"/>
      <c r="J29" s="39" t="n">
        <v>2700</v>
      </c>
      <c r="K29" s="39"/>
      <c r="L29" s="39"/>
    </row>
    <row r="31" customFormat="false" ht="15.75" hidden="false" customHeight="false" outlineLevel="0" collapsed="false">
      <c r="A31" s="40" t="s">
        <v>27</v>
      </c>
      <c r="B31" s="6"/>
      <c r="C31" s="7"/>
      <c r="D31" s="6"/>
      <c r="E31" s="6"/>
      <c r="F31" s="9"/>
      <c r="G31" s="13" t="s">
        <v>28</v>
      </c>
      <c r="H31" s="42" t="n">
        <f aca="false">(H17/H29)*100</f>
        <v>3.25241635687732</v>
      </c>
      <c r="I31" s="39"/>
      <c r="J31" s="39"/>
      <c r="K31" s="39"/>
      <c r="L31" s="39"/>
    </row>
    <row r="32" customFormat="false" ht="15.75" hidden="false" customHeight="false" outlineLevel="0" collapsed="false">
      <c r="A32" s="40" t="s">
        <v>29</v>
      </c>
      <c r="B32" s="6"/>
      <c r="C32" s="7"/>
      <c r="D32" s="6"/>
      <c r="E32" s="6"/>
      <c r="F32" s="9"/>
      <c r="G32" s="13" t="s">
        <v>28</v>
      </c>
      <c r="H32" s="42" t="n">
        <f aca="false">(H25/H29)*100</f>
        <v>1.42369962825279</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L35"/>
  <sheetViews>
    <sheetView showFormulas="false" showGridLines="true" showRowColHeaders="true" showZeros="true" rightToLeft="false" tabSelected="false" showOutlineSymbols="true" defaultGridColor="true" view="normal" topLeftCell="A13" colorId="64" zoomScale="85" zoomScaleNormal="85" zoomScalePageLayoutView="100" workbookViewId="0">
      <selection pane="topLeft" activeCell="E13" activeCellId="0" sqref="E13"/>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128.95" hidden="false" customHeight="true" outlineLevel="0" collapsed="false">
      <c r="A1" s="2" t="s">
        <v>33</v>
      </c>
      <c r="B1" s="43" t="s">
        <v>34</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88.8" hidden="false" customHeight="false" outlineLevel="0" collapsed="false">
      <c r="A7" s="15" t="s">
        <v>35</v>
      </c>
      <c r="B7" s="11"/>
      <c r="C7" s="7" t="n">
        <v>1</v>
      </c>
      <c r="D7" s="11" t="s">
        <v>9</v>
      </c>
      <c r="E7" s="16" t="n">
        <v>190</v>
      </c>
      <c r="F7" s="6"/>
      <c r="G7" s="13" t="s">
        <v>10</v>
      </c>
      <c r="H7" s="8" t="n">
        <f aca="false">C7*E7</f>
        <v>190</v>
      </c>
    </row>
    <row r="8" customFormat="false" ht="12.75" hidden="false" customHeight="false" outlineLevel="0" collapsed="false">
      <c r="A8" s="17" t="s">
        <v>11</v>
      </c>
      <c r="B8" s="13"/>
      <c r="C8" s="12"/>
      <c r="D8" s="13"/>
      <c r="E8" s="13"/>
      <c r="F8" s="13"/>
      <c r="G8" s="13" t="s">
        <v>10</v>
      </c>
      <c r="H8" s="18" t="n">
        <f aca="false">SUM(H7:H7)</f>
        <v>190</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2.85</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0.8</v>
      </c>
      <c r="D13" s="6"/>
      <c r="E13" s="26" t="n">
        <v>36.18</v>
      </c>
      <c r="F13" s="6"/>
      <c r="G13" s="13" t="s">
        <v>10</v>
      </c>
      <c r="H13" s="8" t="n">
        <f aca="false">C13*E13</f>
        <v>28.944</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28.944</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221.794</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33.2691</v>
      </c>
    </row>
    <row r="23" customFormat="false" ht="12.75" hidden="false" customHeight="false" outlineLevel="0" collapsed="false">
      <c r="A23" s="23"/>
      <c r="B23" s="6"/>
      <c r="C23" s="7"/>
      <c r="D23" s="6"/>
      <c r="E23" s="20"/>
      <c r="F23" s="6"/>
      <c r="G23" s="13" t="s">
        <v>10</v>
      </c>
      <c r="H23" s="31" t="n">
        <f aca="false">SUM(H19,H22)</f>
        <v>255.0631</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0.08367</v>
      </c>
      <c r="F25" s="35"/>
      <c r="G25" s="36" t="s">
        <v>10</v>
      </c>
      <c r="H25" s="37" t="n">
        <f aca="false">E25*H22</f>
        <v>2.783625597</v>
      </c>
    </row>
    <row r="26" customFormat="false" ht="12.75" hidden="false" customHeight="false" outlineLevel="0" collapsed="false">
      <c r="A26" s="23"/>
      <c r="B26" s="6"/>
      <c r="C26" s="7"/>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25.50631</v>
      </c>
    </row>
    <row r="28" customFormat="false" ht="15.75" hidden="false" customHeight="false" outlineLevel="0" collapsed="false">
      <c r="A28" s="38"/>
      <c r="B28" s="6"/>
      <c r="C28" s="7"/>
      <c r="D28" s="6"/>
      <c r="E28" s="6"/>
      <c r="F28" s="38" t="s">
        <v>25</v>
      </c>
      <c r="G28" s="13" t="s">
        <v>10</v>
      </c>
      <c r="H28" s="31" t="n">
        <f aca="false">SUM(H23,H27)</f>
        <v>280.56941</v>
      </c>
      <c r="I28" s="39"/>
      <c r="J28" s="39"/>
      <c r="K28" s="39"/>
      <c r="L28" s="39"/>
    </row>
    <row r="29" customFormat="false" ht="15.75" hidden="false" customHeight="false" outlineLevel="0" collapsed="false">
      <c r="A29" s="40" t="s">
        <v>26</v>
      </c>
      <c r="B29" s="6"/>
      <c r="C29" s="7"/>
      <c r="D29" s="6"/>
      <c r="E29" s="6"/>
      <c r="F29" s="9"/>
      <c r="G29" s="13" t="s">
        <v>10</v>
      </c>
      <c r="H29" s="41" t="n">
        <v>300</v>
      </c>
      <c r="I29" s="39"/>
      <c r="J29" s="39" t="n">
        <v>300</v>
      </c>
      <c r="K29" s="39"/>
      <c r="L29" s="39"/>
    </row>
    <row r="31" customFormat="false" ht="15.75" hidden="false" customHeight="false" outlineLevel="0" collapsed="false">
      <c r="A31" s="40" t="s">
        <v>27</v>
      </c>
      <c r="B31" s="6"/>
      <c r="C31" s="7"/>
      <c r="D31" s="6"/>
      <c r="E31" s="6"/>
      <c r="F31" s="9"/>
      <c r="G31" s="13" t="s">
        <v>28</v>
      </c>
      <c r="H31" s="42" t="n">
        <f aca="false">(H17/H29)*100</f>
        <v>9.648</v>
      </c>
      <c r="I31" s="39"/>
      <c r="J31" s="39"/>
      <c r="K31" s="39"/>
      <c r="L31" s="39"/>
    </row>
    <row r="32" customFormat="false" ht="15.75" hidden="false" customHeight="false" outlineLevel="0" collapsed="false">
      <c r="A32" s="40" t="s">
        <v>29</v>
      </c>
      <c r="B32" s="6"/>
      <c r="C32" s="7"/>
      <c r="D32" s="6"/>
      <c r="E32" s="6"/>
      <c r="F32" s="9"/>
      <c r="G32" s="13" t="s">
        <v>28</v>
      </c>
      <c r="H32" s="42" t="n">
        <f aca="false">(H25/H29)*100</f>
        <v>0.927875199</v>
      </c>
      <c r="I32" s="39"/>
      <c r="J32" s="39"/>
      <c r="K32" s="39"/>
      <c r="L32" s="39"/>
    </row>
    <row r="35" customFormat="false" ht="14.65" hidden="false" customHeight="false" outlineLevel="0" collapsed="false"/>
  </sheetData>
  <mergeCells count="1">
    <mergeCell ref="B1:H1"/>
  </mergeCells>
  <printOptions headings="false" gridLines="false" gridLinesSet="true" horizontalCentered="true" verticalCentered="false"/>
  <pageMargins left="0.470138888888889" right="0.279861111111111"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0" colorId="64" zoomScale="85" zoomScaleNormal="85" zoomScalePageLayoutView="100" workbookViewId="0">
      <selection pane="topLeft" activeCell="E8" activeCellId="0" sqref="E8"/>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57.9" hidden="false" customHeight="true" outlineLevel="0" collapsed="false">
      <c r="A1" s="2" t="s">
        <v>108</v>
      </c>
      <c r="B1" s="56" t="s">
        <v>109</v>
      </c>
      <c r="C1" s="56"/>
      <c r="D1" s="56"/>
      <c r="E1" s="56"/>
      <c r="F1" s="56"/>
      <c r="G1" s="56"/>
      <c r="H1" s="56"/>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89.55" hidden="false" customHeight="true" outlineLevel="0" collapsed="false">
      <c r="A7" s="51" t="s">
        <v>110</v>
      </c>
      <c r="B7" s="11"/>
      <c r="C7" s="7" t="n">
        <v>1</v>
      </c>
      <c r="D7" s="11" t="s">
        <v>9</v>
      </c>
      <c r="E7" s="16" t="n">
        <v>2200</v>
      </c>
      <c r="F7" s="6"/>
      <c r="G7" s="13" t="s">
        <v>10</v>
      </c>
      <c r="H7" s="8" t="n">
        <f aca="false">C7*E7</f>
        <v>2200</v>
      </c>
    </row>
    <row r="8" customFormat="false" ht="12.75" hidden="false" customHeight="false" outlineLevel="0" collapsed="false">
      <c r="A8" s="17" t="s">
        <v>11</v>
      </c>
      <c r="B8" s="13"/>
      <c r="C8" s="12"/>
      <c r="D8" s="13"/>
      <c r="E8" s="13"/>
      <c r="F8" s="13"/>
      <c r="G8" s="13" t="s">
        <v>10</v>
      </c>
      <c r="H8" s="18" t="n">
        <f aca="false">SUM(H7:H7)</f>
        <v>2200</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33</v>
      </c>
    </row>
    <row r="11" customFormat="false" ht="12.75" hidden="false" customHeight="false" outlineLevel="0" collapsed="false">
      <c r="A11" s="14"/>
      <c r="B11" s="20"/>
      <c r="C11" s="7"/>
      <c r="D11" s="6" t="n">
        <v>0</v>
      </c>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4</v>
      </c>
      <c r="D13" s="6" t="s">
        <v>16</v>
      </c>
      <c r="E13" s="26" t="n">
        <v>36.18</v>
      </c>
      <c r="F13" s="6"/>
      <c r="G13" s="13" t="s">
        <v>10</v>
      </c>
      <c r="H13" s="8" t="n">
        <f aca="false">C13*E13</f>
        <v>144.72</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144.72</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2377.72</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356.658</v>
      </c>
    </row>
    <row r="23" customFormat="false" ht="12.75" hidden="false" customHeight="false" outlineLevel="0" collapsed="false">
      <c r="A23" s="23"/>
      <c r="B23" s="6"/>
      <c r="C23" s="7"/>
      <c r="D23" s="6"/>
      <c r="E23" s="20"/>
      <c r="F23" s="6"/>
      <c r="G23" s="13" t="s">
        <v>10</v>
      </c>
      <c r="H23" s="31" t="n">
        <f aca="false">SUM(H19,H22)</f>
        <v>2734.378</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0.02</v>
      </c>
      <c r="F25" s="35"/>
      <c r="G25" s="36" t="s">
        <v>10</v>
      </c>
      <c r="H25" s="37" t="n">
        <f aca="false">E25*H22</f>
        <v>7.13316</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273.4378</v>
      </c>
    </row>
    <row r="28" customFormat="false" ht="15.75" hidden="false" customHeight="false" outlineLevel="0" collapsed="false">
      <c r="A28" s="38"/>
      <c r="B28" s="6"/>
      <c r="C28" s="7"/>
      <c r="D28" s="6"/>
      <c r="E28" s="6"/>
      <c r="F28" s="38" t="s">
        <v>25</v>
      </c>
      <c r="G28" s="13" t="s">
        <v>10</v>
      </c>
      <c r="H28" s="31" t="n">
        <f aca="false">SUM(H23,H27)</f>
        <v>3007.8158</v>
      </c>
      <c r="I28" s="39"/>
      <c r="J28" s="39"/>
      <c r="K28" s="39"/>
      <c r="L28" s="39"/>
    </row>
    <row r="29" customFormat="false" ht="15.75" hidden="false" customHeight="false" outlineLevel="0" collapsed="false">
      <c r="A29" s="40" t="s">
        <v>26</v>
      </c>
      <c r="B29" s="6"/>
      <c r="C29" s="7"/>
      <c r="D29" s="6"/>
      <c r="E29" s="6"/>
      <c r="F29" s="9"/>
      <c r="G29" s="13" t="s">
        <v>10</v>
      </c>
      <c r="H29" s="41" t="n">
        <v>3000</v>
      </c>
      <c r="I29" s="39"/>
      <c r="J29" s="39" t="n">
        <v>3000</v>
      </c>
      <c r="K29" s="39"/>
      <c r="L29" s="39"/>
    </row>
    <row r="31" customFormat="false" ht="15.75" hidden="false" customHeight="false" outlineLevel="0" collapsed="false">
      <c r="A31" s="40" t="s">
        <v>27</v>
      </c>
      <c r="B31" s="6"/>
      <c r="C31" s="7"/>
      <c r="D31" s="6"/>
      <c r="E31" s="6"/>
      <c r="F31" s="9"/>
      <c r="G31" s="13" t="s">
        <v>28</v>
      </c>
      <c r="H31" s="42" t="n">
        <f aca="false">(H17/H29)*100</f>
        <v>4.824</v>
      </c>
      <c r="I31" s="39"/>
      <c r="J31" s="39"/>
      <c r="K31" s="39"/>
      <c r="L31" s="39"/>
    </row>
    <row r="32" customFormat="false" ht="15.75" hidden="false" customHeight="false" outlineLevel="0" collapsed="false">
      <c r="A32" s="40" t="s">
        <v>29</v>
      </c>
      <c r="B32" s="6"/>
      <c r="C32" s="7"/>
      <c r="D32" s="6"/>
      <c r="E32" s="6"/>
      <c r="F32" s="9"/>
      <c r="G32" s="13" t="s">
        <v>28</v>
      </c>
      <c r="H32" s="42" t="n">
        <f aca="false">(H25/H29)*100</f>
        <v>0.237772</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1.xml><?xml version="1.0" encoding="utf-8"?>
<worksheet xmlns="http://schemas.openxmlformats.org/spreadsheetml/2006/main" xmlns:r="http://schemas.openxmlformats.org/officeDocument/2006/relationships">
  <sheetPr filterMode="false">
    <pageSetUpPr fitToPage="true"/>
  </sheetPr>
  <dimension ref="A1:L48"/>
  <sheetViews>
    <sheetView showFormulas="false" showGridLines="true" showRowColHeaders="true" showZeros="true" rightToLeft="false" tabSelected="false" showOutlineSymbols="true" defaultGridColor="true" view="normal" topLeftCell="A16" colorId="64" zoomScale="85" zoomScaleNormal="85" zoomScalePageLayoutView="100" workbookViewId="0">
      <selection pane="topLeft" activeCell="E8" activeCellId="0" sqref="E8"/>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146.6" hidden="false" customHeight="true" outlineLevel="0" collapsed="false">
      <c r="A1" s="2" t="s">
        <v>111</v>
      </c>
      <c r="B1" s="56" t="s">
        <v>112</v>
      </c>
      <c r="C1" s="56"/>
      <c r="D1" s="56"/>
      <c r="E1" s="56"/>
      <c r="F1" s="56"/>
      <c r="G1" s="56"/>
      <c r="H1" s="56"/>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142.2" hidden="false" customHeight="true" outlineLevel="0" collapsed="false">
      <c r="A7" s="51" t="s">
        <v>113</v>
      </c>
      <c r="B7" s="11"/>
      <c r="C7" s="7" t="n">
        <v>1</v>
      </c>
      <c r="D7" s="11" t="s">
        <v>9</v>
      </c>
      <c r="E7" s="16" t="n">
        <v>440</v>
      </c>
      <c r="F7" s="6"/>
      <c r="G7" s="13" t="s">
        <v>10</v>
      </c>
      <c r="H7" s="8" t="n">
        <f aca="false">C7*E7</f>
        <v>440</v>
      </c>
    </row>
    <row r="8" customFormat="false" ht="12.75" hidden="false" customHeight="false" outlineLevel="0" collapsed="false">
      <c r="A8" s="17" t="s">
        <v>11</v>
      </c>
      <c r="B8" s="13"/>
      <c r="C8" s="12"/>
      <c r="D8" s="13"/>
      <c r="E8" s="13"/>
      <c r="F8" s="13"/>
      <c r="G8" s="13" t="s">
        <v>10</v>
      </c>
      <c r="H8" s="18" t="n">
        <f aca="false">SUM(H7:H7)</f>
        <v>440</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6.6</v>
      </c>
    </row>
    <row r="11" customFormat="false" ht="12.75" hidden="false" customHeight="false" outlineLevel="0" collapsed="false">
      <c r="A11" s="14"/>
      <c r="B11" s="20"/>
      <c r="C11" s="7"/>
      <c r="D11" s="6" t="n">
        <v>0</v>
      </c>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1.5</v>
      </c>
      <c r="D13" s="6" t="s">
        <v>16</v>
      </c>
      <c r="E13" s="26" t="n">
        <v>36.18</v>
      </c>
      <c r="F13" s="6"/>
      <c r="G13" s="13" t="s">
        <v>10</v>
      </c>
      <c r="H13" s="8" t="n">
        <f aca="false">C13*E13</f>
        <v>54.27</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54.27</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500.87</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75.1305</v>
      </c>
    </row>
    <row r="23" customFormat="false" ht="12.75" hidden="false" customHeight="false" outlineLevel="0" collapsed="false">
      <c r="A23" s="23"/>
      <c r="B23" s="6"/>
      <c r="C23" s="7"/>
      <c r="D23" s="6"/>
      <c r="E23" s="20"/>
      <c r="F23" s="6"/>
      <c r="G23" s="13" t="s">
        <v>10</v>
      </c>
      <c r="H23" s="31" t="n">
        <f aca="false">SUM(H19,H22)</f>
        <v>576.0005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0.11</v>
      </c>
      <c r="F25" s="35"/>
      <c r="G25" s="36" t="s">
        <v>10</v>
      </c>
      <c r="H25" s="37" t="n">
        <f aca="false">E25*H22</f>
        <v>8.264355</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57.60005</v>
      </c>
    </row>
    <row r="28" customFormat="false" ht="15.75" hidden="false" customHeight="false" outlineLevel="0" collapsed="false">
      <c r="A28" s="38"/>
      <c r="B28" s="6"/>
      <c r="C28" s="7"/>
      <c r="D28" s="6"/>
      <c r="E28" s="6"/>
      <c r="F28" s="38" t="s">
        <v>25</v>
      </c>
      <c r="G28" s="13" t="s">
        <v>10</v>
      </c>
      <c r="H28" s="31" t="n">
        <f aca="false">SUM(H23,H27)</f>
        <v>633.60055</v>
      </c>
      <c r="I28" s="39"/>
      <c r="J28" s="39"/>
      <c r="K28" s="39"/>
      <c r="L28" s="39"/>
    </row>
    <row r="29" customFormat="false" ht="15.75" hidden="false" customHeight="false" outlineLevel="0" collapsed="false">
      <c r="A29" s="40" t="s">
        <v>26</v>
      </c>
      <c r="B29" s="6"/>
      <c r="C29" s="7"/>
      <c r="D29" s="6"/>
      <c r="E29" s="6"/>
      <c r="F29" s="9"/>
      <c r="G29" s="13" t="s">
        <v>10</v>
      </c>
      <c r="H29" s="41" t="n">
        <v>633.5</v>
      </c>
      <c r="I29" s="39"/>
      <c r="J29" s="39" t="n">
        <v>633</v>
      </c>
      <c r="K29" s="39"/>
      <c r="L29" s="39"/>
    </row>
    <row r="31" customFormat="false" ht="15.75" hidden="false" customHeight="false" outlineLevel="0" collapsed="false">
      <c r="A31" s="40" t="s">
        <v>27</v>
      </c>
      <c r="B31" s="6"/>
      <c r="C31" s="7"/>
      <c r="D31" s="6"/>
      <c r="E31" s="6"/>
      <c r="F31" s="9"/>
      <c r="G31" s="13" t="s">
        <v>28</v>
      </c>
      <c r="H31" s="42" t="n">
        <f aca="false">(H17/H29)*100</f>
        <v>8.56669297553276</v>
      </c>
      <c r="I31" s="39"/>
      <c r="J31" s="39"/>
      <c r="K31" s="39"/>
      <c r="L31" s="39"/>
    </row>
    <row r="32" customFormat="false" ht="15.75" hidden="false" customHeight="false" outlineLevel="0" collapsed="false">
      <c r="A32" s="40" t="s">
        <v>29</v>
      </c>
      <c r="B32" s="6"/>
      <c r="C32" s="7"/>
      <c r="D32" s="6"/>
      <c r="E32" s="6"/>
      <c r="F32" s="9"/>
      <c r="G32" s="13" t="s">
        <v>28</v>
      </c>
      <c r="H32" s="42" t="n">
        <f aca="false">(H25/H29)*100</f>
        <v>1.30455485398579</v>
      </c>
      <c r="I32" s="39"/>
      <c r="J32" s="39"/>
      <c r="K32" s="39"/>
      <c r="L32" s="39"/>
    </row>
    <row r="42" customFormat="false" ht="12.75" hidden="false" customHeight="false" outlineLevel="0" collapsed="false">
      <c r="H42" s="0" t="n">
        <v>100</v>
      </c>
    </row>
    <row r="43" customFormat="false" ht="12.8" hidden="false" customHeight="false" outlineLevel="0" collapsed="false">
      <c r="H43" s="0" t="n">
        <f aca="false">H42*1.15</f>
        <v>115</v>
      </c>
    </row>
    <row r="44" customFormat="false" ht="12.8" hidden="false" customHeight="false" outlineLevel="0" collapsed="false">
      <c r="H44" s="0" t="n">
        <f aca="false">H43*1.1</f>
        <v>126.5</v>
      </c>
    </row>
    <row r="46" customFormat="false" ht="12.75" hidden="false" customHeight="false" outlineLevel="0" collapsed="false">
      <c r="H46" s="0" t="n">
        <f aca="false">432*0.02</f>
        <v>8.64</v>
      </c>
    </row>
    <row r="48" customFormat="false" ht="12.75" hidden="false" customHeight="false" outlineLevel="0" collapsed="false">
      <c r="H48" s="0" t="n">
        <f aca="false">546.76*0.018</f>
        <v>9.84168</v>
      </c>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2.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0" colorId="64" zoomScale="85" zoomScaleNormal="85" zoomScalePageLayoutView="100" workbookViewId="0">
      <selection pane="topLeft" activeCell="E8" activeCellId="0" sqref="E8"/>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123.75" hidden="false" customHeight="true" outlineLevel="0" collapsed="false">
      <c r="A1" s="2" t="s">
        <v>114</v>
      </c>
      <c r="B1" s="56" t="s">
        <v>115</v>
      </c>
      <c r="C1" s="56"/>
      <c r="D1" s="56"/>
      <c r="E1" s="56"/>
      <c r="F1" s="56"/>
      <c r="G1" s="56"/>
      <c r="H1" s="56"/>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118.3" hidden="false" customHeight="true" outlineLevel="0" collapsed="false">
      <c r="A7" s="51" t="s">
        <v>116</v>
      </c>
      <c r="B7" s="11"/>
      <c r="C7" s="7" t="n">
        <v>1</v>
      </c>
      <c r="D7" s="11" t="s">
        <v>9</v>
      </c>
      <c r="E7" s="16" t="n">
        <v>710</v>
      </c>
      <c r="F7" s="6"/>
      <c r="G7" s="13" t="s">
        <v>10</v>
      </c>
      <c r="H7" s="8" t="n">
        <f aca="false">C7*E7</f>
        <v>710</v>
      </c>
    </row>
    <row r="8" customFormat="false" ht="12.75" hidden="false" customHeight="false" outlineLevel="0" collapsed="false">
      <c r="A8" s="17" t="s">
        <v>11</v>
      </c>
      <c r="B8" s="13"/>
      <c r="C8" s="12"/>
      <c r="D8" s="13"/>
      <c r="E8" s="13"/>
      <c r="F8" s="13"/>
      <c r="G8" s="13" t="s">
        <v>10</v>
      </c>
      <c r="H8" s="18" t="n">
        <f aca="false">SUM(H7:H7)</f>
        <v>710</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10.65</v>
      </c>
    </row>
    <row r="11" customFormat="false" ht="12.75" hidden="false" customHeight="false" outlineLevel="0" collapsed="false">
      <c r="A11" s="14"/>
      <c r="B11" s="20"/>
      <c r="C11" s="7"/>
      <c r="D11" s="6" t="n">
        <v>0</v>
      </c>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2</v>
      </c>
      <c r="D13" s="6" t="s">
        <v>16</v>
      </c>
      <c r="E13" s="26" t="n">
        <v>36.18</v>
      </c>
      <c r="F13" s="6"/>
      <c r="G13" s="13" t="s">
        <v>10</v>
      </c>
      <c r="H13" s="8" t="n">
        <f aca="false">C13*E13</f>
        <v>72.36</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72.36</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793.01</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118.9515</v>
      </c>
    </row>
    <row r="23" customFormat="false" ht="12.75" hidden="false" customHeight="false" outlineLevel="0" collapsed="false">
      <c r="A23" s="23"/>
      <c r="B23" s="6"/>
      <c r="C23" s="7"/>
      <c r="D23" s="6"/>
      <c r="E23" s="20"/>
      <c r="F23" s="6"/>
      <c r="G23" s="13" t="s">
        <v>10</v>
      </c>
      <c r="H23" s="31" t="n">
        <f aca="false">SUM(H19,H22)</f>
        <v>911.9615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0.08</v>
      </c>
      <c r="F25" s="35"/>
      <c r="G25" s="36" t="s">
        <v>10</v>
      </c>
      <c r="H25" s="37" t="n">
        <f aca="false">E25*H22</f>
        <v>9.51612</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91.19615</v>
      </c>
    </row>
    <row r="28" customFormat="false" ht="15.75" hidden="false" customHeight="false" outlineLevel="0" collapsed="false">
      <c r="A28" s="38"/>
      <c r="B28" s="6"/>
      <c r="C28" s="7"/>
      <c r="D28" s="6"/>
      <c r="E28" s="6"/>
      <c r="F28" s="38" t="s">
        <v>25</v>
      </c>
      <c r="G28" s="13" t="s">
        <v>10</v>
      </c>
      <c r="H28" s="31" t="n">
        <f aca="false">SUM(H23,H27)</f>
        <v>1003.15765</v>
      </c>
      <c r="I28" s="39"/>
      <c r="J28" s="39"/>
      <c r="K28" s="39"/>
      <c r="L28" s="39"/>
    </row>
    <row r="29" customFormat="false" ht="15.75" hidden="false" customHeight="false" outlineLevel="0" collapsed="false">
      <c r="A29" s="40" t="s">
        <v>26</v>
      </c>
      <c r="B29" s="6"/>
      <c r="C29" s="7"/>
      <c r="D29" s="6"/>
      <c r="E29" s="6"/>
      <c r="F29" s="9"/>
      <c r="G29" s="13" t="s">
        <v>10</v>
      </c>
      <c r="H29" s="41" t="n">
        <v>1000</v>
      </c>
      <c r="I29" s="39"/>
      <c r="J29" s="39" t="n">
        <v>1000</v>
      </c>
      <c r="K29" s="39"/>
      <c r="L29" s="39"/>
    </row>
    <row r="31" customFormat="false" ht="15.75" hidden="false" customHeight="false" outlineLevel="0" collapsed="false">
      <c r="A31" s="40" t="s">
        <v>27</v>
      </c>
      <c r="B31" s="6"/>
      <c r="C31" s="7"/>
      <c r="D31" s="6"/>
      <c r="E31" s="6"/>
      <c r="F31" s="9"/>
      <c r="G31" s="13" t="s">
        <v>28</v>
      </c>
      <c r="H31" s="42" t="n">
        <f aca="false">(H17/H29)*100</f>
        <v>7.236</v>
      </c>
      <c r="I31" s="39"/>
      <c r="J31" s="39"/>
      <c r="K31" s="39"/>
      <c r="L31" s="39"/>
    </row>
    <row r="32" customFormat="false" ht="15.75" hidden="false" customHeight="false" outlineLevel="0" collapsed="false">
      <c r="A32" s="40" t="s">
        <v>29</v>
      </c>
      <c r="B32" s="6"/>
      <c r="C32" s="7"/>
      <c r="D32" s="6"/>
      <c r="E32" s="6"/>
      <c r="F32" s="9"/>
      <c r="G32" s="13" t="s">
        <v>28</v>
      </c>
      <c r="H32" s="42" t="n">
        <f aca="false">(H25/H29)*100</f>
        <v>0.951612</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0" colorId="64" zoomScale="85" zoomScaleNormal="85" zoomScalePageLayoutView="100" workbookViewId="0">
      <selection pane="topLeft" activeCell="H36" activeCellId="0" sqref="H36"/>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198.25" hidden="false" customHeight="true" outlineLevel="0" collapsed="false">
      <c r="A1" s="2" t="s">
        <v>117</v>
      </c>
      <c r="B1" s="56" t="s">
        <v>118</v>
      </c>
      <c r="C1" s="56"/>
      <c r="D1" s="56"/>
      <c r="E1" s="56"/>
      <c r="F1" s="56"/>
      <c r="G1" s="56"/>
      <c r="H1" s="56"/>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72.6" hidden="false" customHeight="true" outlineLevel="0" collapsed="false">
      <c r="A7" s="51" t="s">
        <v>119</v>
      </c>
      <c r="B7" s="11"/>
      <c r="C7" s="7" t="n">
        <v>1</v>
      </c>
      <c r="D7" s="11" t="s">
        <v>9</v>
      </c>
      <c r="E7" s="16" t="n">
        <v>1490</v>
      </c>
      <c r="F7" s="6"/>
      <c r="G7" s="13" t="s">
        <v>10</v>
      </c>
      <c r="H7" s="8" t="n">
        <f aca="false">C7*E7</f>
        <v>1490</v>
      </c>
    </row>
    <row r="8" customFormat="false" ht="12.75" hidden="false" customHeight="false" outlineLevel="0" collapsed="false">
      <c r="A8" s="17" t="s">
        <v>11</v>
      </c>
      <c r="B8" s="13"/>
      <c r="C8" s="12"/>
      <c r="D8" s="13"/>
      <c r="E8" s="13"/>
      <c r="F8" s="13"/>
      <c r="G8" s="13" t="s">
        <v>10</v>
      </c>
      <c r="H8" s="18" t="n">
        <f aca="false">SUM(H7:H7)</f>
        <v>1490</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22.35</v>
      </c>
    </row>
    <row r="11" customFormat="false" ht="12.75" hidden="false" customHeight="false" outlineLevel="0" collapsed="false">
      <c r="A11" s="14"/>
      <c r="B11" s="20"/>
      <c r="C11" s="7"/>
      <c r="D11" s="6" t="n">
        <v>0</v>
      </c>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2</v>
      </c>
      <c r="D13" s="6"/>
      <c r="E13" s="26" t="n">
        <v>36.18</v>
      </c>
      <c r="F13" s="6"/>
      <c r="G13" s="13" t="s">
        <v>10</v>
      </c>
      <c r="H13" s="8" t="n">
        <f aca="false">C13*E13</f>
        <v>72.36</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72.36</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1584.71</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237.7065</v>
      </c>
    </row>
    <row r="23" customFormat="false" ht="12.75" hidden="false" customHeight="false" outlineLevel="0" collapsed="false">
      <c r="A23" s="23"/>
      <c r="B23" s="6"/>
      <c r="C23" s="7"/>
      <c r="D23" s="6"/>
      <c r="E23" s="20"/>
      <c r="F23" s="6"/>
      <c r="G23" s="13" t="s">
        <v>10</v>
      </c>
      <c r="H23" s="31" t="n">
        <f aca="false">SUM(H19,H22)</f>
        <v>1822.4165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0.08</v>
      </c>
      <c r="F25" s="35"/>
      <c r="G25" s="36" t="s">
        <v>10</v>
      </c>
      <c r="H25" s="37" t="n">
        <f aca="false">E25*H22</f>
        <v>19.01652</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182.24165</v>
      </c>
    </row>
    <row r="28" customFormat="false" ht="15.75" hidden="false" customHeight="false" outlineLevel="0" collapsed="false">
      <c r="A28" s="38"/>
      <c r="B28" s="6"/>
      <c r="C28" s="7"/>
      <c r="D28" s="6"/>
      <c r="E28" s="6"/>
      <c r="F28" s="38" t="s">
        <v>25</v>
      </c>
      <c r="G28" s="13" t="s">
        <v>10</v>
      </c>
      <c r="H28" s="31" t="n">
        <f aca="false">SUM(H23,H27)</f>
        <v>2004.65815</v>
      </c>
      <c r="I28" s="39"/>
      <c r="J28" s="39"/>
      <c r="K28" s="39"/>
      <c r="L28" s="39"/>
    </row>
    <row r="29" customFormat="false" ht="15.75" hidden="false" customHeight="false" outlineLevel="0" collapsed="false">
      <c r="A29" s="40" t="s">
        <v>26</v>
      </c>
      <c r="B29" s="6"/>
      <c r="C29" s="7"/>
      <c r="D29" s="6"/>
      <c r="E29" s="6"/>
      <c r="F29" s="9"/>
      <c r="G29" s="13" t="s">
        <v>10</v>
      </c>
      <c r="H29" s="41" t="n">
        <v>2000</v>
      </c>
      <c r="I29" s="39"/>
      <c r="J29" s="39" t="n">
        <v>2000</v>
      </c>
      <c r="K29" s="39"/>
      <c r="L29" s="39"/>
    </row>
    <row r="31" customFormat="false" ht="15.75" hidden="false" customHeight="false" outlineLevel="0" collapsed="false">
      <c r="A31" s="40" t="s">
        <v>27</v>
      </c>
      <c r="B31" s="6"/>
      <c r="C31" s="7"/>
      <c r="D31" s="6"/>
      <c r="E31" s="6"/>
      <c r="F31" s="9"/>
      <c r="G31" s="13" t="s">
        <v>28</v>
      </c>
      <c r="H31" s="42" t="n">
        <f aca="false">(H17/H29)*100</f>
        <v>3.618</v>
      </c>
      <c r="I31" s="39"/>
      <c r="J31" s="39"/>
      <c r="K31" s="39"/>
      <c r="L31" s="39"/>
    </row>
    <row r="32" customFormat="false" ht="15.75" hidden="false" customHeight="false" outlineLevel="0" collapsed="false">
      <c r="A32" s="40" t="s">
        <v>29</v>
      </c>
      <c r="B32" s="6"/>
      <c r="C32" s="7"/>
      <c r="D32" s="6"/>
      <c r="E32" s="6"/>
      <c r="F32" s="9"/>
      <c r="G32" s="13" t="s">
        <v>28</v>
      </c>
      <c r="H32" s="42" t="n">
        <f aca="false">(H25/H29)*100</f>
        <v>0.950826</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7" colorId="64" zoomScale="85" zoomScaleNormal="85" zoomScalePageLayoutView="100" workbookViewId="0">
      <selection pane="topLeft" activeCell="G34" activeCellId="0" sqref="G34"/>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44.75" hidden="false" customHeight="true" outlineLevel="0" collapsed="false">
      <c r="A1" s="2" t="s">
        <v>120</v>
      </c>
      <c r="B1" s="43" t="s">
        <v>121</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31.6" hidden="false" customHeight="true" outlineLevel="0" collapsed="false">
      <c r="A7" s="51" t="s">
        <v>122</v>
      </c>
      <c r="B7" s="11"/>
      <c r="C7" s="7" t="n">
        <v>1</v>
      </c>
      <c r="D7" s="11" t="s">
        <v>9</v>
      </c>
      <c r="E7" s="16" t="n">
        <v>70</v>
      </c>
      <c r="F7" s="6"/>
      <c r="G7" s="13" t="s">
        <v>10</v>
      </c>
      <c r="H7" s="8" t="n">
        <f aca="false">C7*E7</f>
        <v>70</v>
      </c>
    </row>
    <row r="8" customFormat="false" ht="12.75" hidden="false" customHeight="false" outlineLevel="0" collapsed="false">
      <c r="A8" s="17" t="s">
        <v>11</v>
      </c>
      <c r="B8" s="13"/>
      <c r="C8" s="12"/>
      <c r="D8" s="13"/>
      <c r="E8" s="13"/>
      <c r="F8" s="13"/>
      <c r="G8" s="13" t="s">
        <v>10</v>
      </c>
      <c r="H8" s="18" t="n">
        <f aca="false">SUM(H7:H7)</f>
        <v>70</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1.05</v>
      </c>
    </row>
    <row r="11" customFormat="false" ht="12.75" hidden="false" customHeight="false" outlineLevel="0" collapsed="false">
      <c r="A11" s="14"/>
      <c r="B11" s="20"/>
      <c r="C11" s="7"/>
      <c r="D11" s="6" t="n">
        <v>0</v>
      </c>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6"/>
      <c r="E13" s="26" t="n">
        <v>36.18</v>
      </c>
      <c r="F13" s="6"/>
      <c r="G13" s="13" t="s">
        <v>10</v>
      </c>
      <c r="H13" s="8" t="n">
        <f aca="false">C13*E13</f>
        <v>0</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0.3</v>
      </c>
      <c r="D15" s="25" t="s">
        <v>16</v>
      </c>
      <c r="E15" s="26" t="n">
        <v>28.73</v>
      </c>
      <c r="F15" s="27"/>
      <c r="G15" s="13" t="s">
        <v>10</v>
      </c>
      <c r="H15" s="8" t="n">
        <f aca="false">C15*E15</f>
        <v>8.619</v>
      </c>
    </row>
    <row r="16" customFormat="false" ht="12.8" hidden="false" customHeight="false" outlineLevel="0" collapsed="false">
      <c r="A16" s="23" t="s">
        <v>19</v>
      </c>
      <c r="B16" s="6"/>
      <c r="C16" s="24" t="n">
        <v>0.3</v>
      </c>
      <c r="D16" s="25" t="s">
        <v>16</v>
      </c>
      <c r="E16" s="26" t="n">
        <v>26.7</v>
      </c>
      <c r="F16" s="27"/>
      <c r="G16" s="13" t="s">
        <v>10</v>
      </c>
      <c r="H16" s="8" t="n">
        <f aca="false">C16*E16</f>
        <v>8.01</v>
      </c>
    </row>
    <row r="17" customFormat="false" ht="12.75" hidden="false" customHeight="false" outlineLevel="0" collapsed="false">
      <c r="A17" s="17" t="s">
        <v>20</v>
      </c>
      <c r="B17" s="13"/>
      <c r="C17" s="12"/>
      <c r="D17" s="13"/>
      <c r="E17" s="13"/>
      <c r="F17" s="13"/>
      <c r="G17" s="13" t="s">
        <v>10</v>
      </c>
      <c r="H17" s="18" t="n">
        <f aca="false">SUM(H13:H16)</f>
        <v>16.629</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87.679</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13.15185</v>
      </c>
    </row>
    <row r="23" customFormat="false" ht="12.75" hidden="false" customHeight="false" outlineLevel="0" collapsed="false">
      <c r="A23" s="23"/>
      <c r="B23" s="6"/>
      <c r="C23" s="7"/>
      <c r="D23" s="6"/>
      <c r="E23" s="20"/>
      <c r="F23" s="6"/>
      <c r="G23" s="13" t="s">
        <v>10</v>
      </c>
      <c r="H23" s="31" t="n">
        <f aca="false">SUM(H19,H22)</f>
        <v>100.83085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0.18</v>
      </c>
      <c r="F25" s="35"/>
      <c r="G25" s="36" t="s">
        <v>10</v>
      </c>
      <c r="H25" s="37" t="n">
        <f aca="false">E25*H22</f>
        <v>2.367333</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10.083085</v>
      </c>
    </row>
    <row r="28" customFormat="false" ht="15.75" hidden="false" customHeight="false" outlineLevel="0" collapsed="false">
      <c r="A28" s="38"/>
      <c r="B28" s="6"/>
      <c r="C28" s="7"/>
      <c r="D28" s="6"/>
      <c r="E28" s="6"/>
      <c r="F28" s="38" t="s">
        <v>25</v>
      </c>
      <c r="G28" s="13" t="s">
        <v>10</v>
      </c>
      <c r="H28" s="31" t="n">
        <f aca="false">SUM(H23,H27)</f>
        <v>110.913935</v>
      </c>
      <c r="I28" s="39"/>
      <c r="J28" s="39"/>
      <c r="K28" s="39"/>
      <c r="L28" s="39"/>
    </row>
    <row r="29" customFormat="false" ht="15.75" hidden="false" customHeight="false" outlineLevel="0" collapsed="false">
      <c r="A29" s="40" t="s">
        <v>26</v>
      </c>
      <c r="B29" s="6"/>
      <c r="C29" s="7"/>
      <c r="D29" s="6"/>
      <c r="E29" s="6"/>
      <c r="F29" s="9"/>
      <c r="G29" s="13" t="s">
        <v>10</v>
      </c>
      <c r="H29" s="41" t="n">
        <v>111</v>
      </c>
      <c r="I29" s="39"/>
      <c r="J29" s="39" t="n">
        <v>114</v>
      </c>
      <c r="K29" s="39"/>
      <c r="L29" s="39"/>
    </row>
    <row r="31" customFormat="false" ht="15.75" hidden="false" customHeight="false" outlineLevel="0" collapsed="false">
      <c r="A31" s="40" t="s">
        <v>27</v>
      </c>
      <c r="B31" s="6"/>
      <c r="C31" s="7"/>
      <c r="D31" s="6"/>
      <c r="E31" s="6"/>
      <c r="F31" s="9"/>
      <c r="G31" s="13" t="s">
        <v>28</v>
      </c>
      <c r="H31" s="42" t="n">
        <f aca="false">(H17/H29)*100</f>
        <v>14.9810810810811</v>
      </c>
      <c r="I31" s="39"/>
      <c r="J31" s="39"/>
      <c r="K31" s="39"/>
      <c r="L31" s="39"/>
    </row>
    <row r="32" customFormat="false" ht="15.75" hidden="false" customHeight="false" outlineLevel="0" collapsed="false">
      <c r="A32" s="40" t="s">
        <v>29</v>
      </c>
      <c r="B32" s="6"/>
      <c r="C32" s="7"/>
      <c r="D32" s="6"/>
      <c r="E32" s="6"/>
      <c r="F32" s="9"/>
      <c r="G32" s="13" t="s">
        <v>28</v>
      </c>
      <c r="H32" s="42" t="n">
        <f aca="false">(H25/H29)*100</f>
        <v>2.13273243243243</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5.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0" colorId="64" zoomScale="85" zoomScaleNormal="85" zoomScalePageLayoutView="100" workbookViewId="0">
      <selection pane="topLeft" activeCell="E8" activeCellId="0" sqref="E8"/>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64.05" hidden="false" customHeight="true" outlineLevel="0" collapsed="false">
      <c r="A1" s="2" t="s">
        <v>123</v>
      </c>
      <c r="B1" s="57" t="s">
        <v>124</v>
      </c>
      <c r="C1" s="57"/>
      <c r="D1" s="57"/>
      <c r="E1" s="57"/>
      <c r="F1" s="57"/>
      <c r="G1" s="57"/>
      <c r="H1" s="57"/>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56.15" hidden="false" customHeight="true" outlineLevel="0" collapsed="false">
      <c r="A7" s="58" t="s">
        <v>125</v>
      </c>
      <c r="B7" s="11"/>
      <c r="C7" s="7" t="n">
        <v>1</v>
      </c>
      <c r="D7" s="11" t="s">
        <v>9</v>
      </c>
      <c r="E7" s="16" t="n">
        <v>53</v>
      </c>
      <c r="F7" s="6"/>
      <c r="G7" s="13" t="s">
        <v>10</v>
      </c>
      <c r="H7" s="8" t="n">
        <f aca="false">C7*E7</f>
        <v>53</v>
      </c>
    </row>
    <row r="8" customFormat="false" ht="12.75" hidden="false" customHeight="false" outlineLevel="0" collapsed="false">
      <c r="A8" s="17" t="s">
        <v>11</v>
      </c>
      <c r="B8" s="13"/>
      <c r="C8" s="12"/>
      <c r="D8" s="13"/>
      <c r="E8" s="13"/>
      <c r="F8" s="13"/>
      <c r="G8" s="13" t="s">
        <v>10</v>
      </c>
      <c r="H8" s="18" t="n">
        <f aca="false">SUM(H7:H7)</f>
        <v>53</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0.795</v>
      </c>
    </row>
    <row r="11" customFormat="false" ht="12.75" hidden="false" customHeight="false" outlineLevel="0" collapsed="false">
      <c r="A11" s="14"/>
      <c r="B11" s="20"/>
      <c r="C11" s="7"/>
      <c r="D11" s="6" t="n">
        <v>0</v>
      </c>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6"/>
      <c r="E13" s="26" t="n">
        <v>36.18</v>
      </c>
      <c r="F13" s="6"/>
      <c r="G13" s="13" t="s">
        <v>10</v>
      </c>
      <c r="H13" s="8" t="n">
        <f aca="false">C13*E13</f>
        <v>0</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0.3</v>
      </c>
      <c r="D15" s="25" t="s">
        <v>16</v>
      </c>
      <c r="E15" s="26" t="n">
        <v>28.73</v>
      </c>
      <c r="F15" s="27"/>
      <c r="G15" s="13" t="s">
        <v>10</v>
      </c>
      <c r="H15" s="8" t="n">
        <f aca="false">C15*E15</f>
        <v>8.619</v>
      </c>
    </row>
    <row r="16" customFormat="false" ht="12.8" hidden="false" customHeight="false" outlineLevel="0" collapsed="false">
      <c r="A16" s="23" t="s">
        <v>19</v>
      </c>
      <c r="B16" s="6"/>
      <c r="C16" s="24" t="n">
        <v>0.3</v>
      </c>
      <c r="D16" s="25" t="s">
        <v>16</v>
      </c>
      <c r="E16" s="26" t="n">
        <v>26.7</v>
      </c>
      <c r="F16" s="27"/>
      <c r="G16" s="13" t="s">
        <v>10</v>
      </c>
      <c r="H16" s="8" t="n">
        <f aca="false">C16*E16</f>
        <v>8.01</v>
      </c>
    </row>
    <row r="17" customFormat="false" ht="12.75" hidden="false" customHeight="false" outlineLevel="0" collapsed="false">
      <c r="A17" s="17" t="s">
        <v>20</v>
      </c>
      <c r="B17" s="13"/>
      <c r="C17" s="12"/>
      <c r="D17" s="13"/>
      <c r="E17" s="13"/>
      <c r="F17" s="13"/>
      <c r="G17" s="13" t="s">
        <v>10</v>
      </c>
      <c r="H17" s="18" t="n">
        <f aca="false">SUM(H13:H16)</f>
        <v>16.629</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70.424</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10.5636</v>
      </c>
    </row>
    <row r="23" customFormat="false" ht="12.75" hidden="false" customHeight="false" outlineLevel="0" collapsed="false">
      <c r="A23" s="23"/>
      <c r="B23" s="6"/>
      <c r="C23" s="7"/>
      <c r="D23" s="6"/>
      <c r="E23" s="20"/>
      <c r="F23" s="6"/>
      <c r="G23" s="13" t="s">
        <v>10</v>
      </c>
      <c r="H23" s="31" t="n">
        <f aca="false">SUM(H19,H22)</f>
        <v>80.9876</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0.08</v>
      </c>
      <c r="F25" s="35"/>
      <c r="G25" s="36" t="s">
        <v>10</v>
      </c>
      <c r="H25" s="37" t="n">
        <f aca="false">E25*H22</f>
        <v>0.845088</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8.09876</v>
      </c>
    </row>
    <row r="28" customFormat="false" ht="15.75" hidden="false" customHeight="false" outlineLevel="0" collapsed="false">
      <c r="A28" s="38"/>
      <c r="B28" s="6"/>
      <c r="C28" s="7"/>
      <c r="D28" s="6"/>
      <c r="E28" s="6"/>
      <c r="F28" s="38" t="s">
        <v>25</v>
      </c>
      <c r="G28" s="13" t="s">
        <v>10</v>
      </c>
      <c r="H28" s="31" t="n">
        <f aca="false">SUM(H23,H27)</f>
        <v>89.08636</v>
      </c>
      <c r="I28" s="39"/>
      <c r="J28" s="39"/>
      <c r="K28" s="39"/>
      <c r="L28" s="39"/>
    </row>
    <row r="29" customFormat="false" ht="15.75" hidden="false" customHeight="false" outlineLevel="0" collapsed="false">
      <c r="A29" s="40" t="s">
        <v>26</v>
      </c>
      <c r="B29" s="6"/>
      <c r="C29" s="7"/>
      <c r="D29" s="6"/>
      <c r="E29" s="6"/>
      <c r="F29" s="9"/>
      <c r="G29" s="13" t="s">
        <v>10</v>
      </c>
      <c r="H29" s="41" t="n">
        <v>89</v>
      </c>
      <c r="I29" s="39"/>
      <c r="J29" s="39" t="n">
        <v>89</v>
      </c>
      <c r="K29" s="39"/>
      <c r="L29" s="39"/>
    </row>
    <row r="31" customFormat="false" ht="15.75" hidden="false" customHeight="false" outlineLevel="0" collapsed="false">
      <c r="A31" s="40" t="s">
        <v>27</v>
      </c>
      <c r="B31" s="6"/>
      <c r="C31" s="7"/>
      <c r="D31" s="6"/>
      <c r="E31" s="6"/>
      <c r="F31" s="9"/>
      <c r="G31" s="13" t="s">
        <v>28</v>
      </c>
      <c r="H31" s="42" t="n">
        <f aca="false">(H17/H29)*100</f>
        <v>18.6842696629214</v>
      </c>
      <c r="I31" s="39"/>
      <c r="J31" s="39"/>
      <c r="K31" s="39"/>
      <c r="L31" s="39"/>
    </row>
    <row r="32" customFormat="false" ht="15.75" hidden="false" customHeight="false" outlineLevel="0" collapsed="false">
      <c r="A32" s="40" t="s">
        <v>29</v>
      </c>
      <c r="B32" s="6"/>
      <c r="C32" s="7"/>
      <c r="D32" s="6"/>
      <c r="E32" s="6"/>
      <c r="F32" s="9"/>
      <c r="G32" s="13" t="s">
        <v>28</v>
      </c>
      <c r="H32" s="42" t="n">
        <f aca="false">(H25/H29)*100</f>
        <v>0.949537078651685</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6.xml><?xml version="1.0" encoding="utf-8"?>
<worksheet xmlns="http://schemas.openxmlformats.org/spreadsheetml/2006/main" xmlns:r="http://schemas.openxmlformats.org/officeDocument/2006/relationships">
  <sheetPr filterMode="false">
    <pageSetUpPr fitToPage="true"/>
  </sheetPr>
  <dimension ref="A1:L34"/>
  <sheetViews>
    <sheetView showFormulas="false" showGridLines="true" showRowColHeaders="true" showZeros="true" rightToLeft="false" tabSelected="false" showOutlineSymbols="true" defaultGridColor="true" view="normal" topLeftCell="A10" colorId="64" zoomScale="85" zoomScaleNormal="85" zoomScalePageLayoutView="100" workbookViewId="0">
      <selection pane="topLeft" activeCell="E13" activeCellId="0" sqref="E13"/>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44.75" hidden="false" customHeight="true" outlineLevel="0" collapsed="false">
      <c r="A1" s="2" t="s">
        <v>126</v>
      </c>
      <c r="B1" s="57" t="s">
        <v>127</v>
      </c>
      <c r="C1" s="57"/>
      <c r="D1" s="57"/>
      <c r="E1" s="57"/>
      <c r="F1" s="57"/>
      <c r="G1" s="57"/>
      <c r="H1" s="57"/>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38.6" hidden="false" customHeight="true" outlineLevel="0" collapsed="false">
      <c r="A7" s="58" t="s">
        <v>128</v>
      </c>
      <c r="B7" s="11"/>
      <c r="C7" s="7" t="n">
        <v>1</v>
      </c>
      <c r="D7" s="11" t="s">
        <v>9</v>
      </c>
      <c r="E7" s="16" t="n">
        <v>24</v>
      </c>
      <c r="F7" s="6"/>
      <c r="G7" s="13" t="s">
        <v>10</v>
      </c>
      <c r="H7" s="8" t="n">
        <f aca="false">C7*E7</f>
        <v>24</v>
      </c>
    </row>
    <row r="8" customFormat="false" ht="12.75" hidden="false" customHeight="false" outlineLevel="0" collapsed="false">
      <c r="A8" s="17" t="s">
        <v>11</v>
      </c>
      <c r="B8" s="13"/>
      <c r="C8" s="12"/>
      <c r="D8" s="13"/>
      <c r="E8" s="13"/>
      <c r="F8" s="13"/>
      <c r="G8" s="13" t="s">
        <v>10</v>
      </c>
      <c r="H8" s="18" t="n">
        <f aca="false">SUM(H7:H7)</f>
        <v>24</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0.36</v>
      </c>
    </row>
    <row r="11" customFormat="false" ht="12.75" hidden="false" customHeight="false" outlineLevel="0" collapsed="false">
      <c r="A11" s="14"/>
      <c r="B11" s="20"/>
      <c r="C11" s="7"/>
      <c r="D11" s="6" t="n">
        <v>0</v>
      </c>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6"/>
      <c r="E13" s="26" t="n">
        <v>36.18</v>
      </c>
      <c r="F13" s="6"/>
      <c r="G13" s="13" t="s">
        <v>10</v>
      </c>
      <c r="H13" s="8" t="n">
        <f aca="false">C13*E13</f>
        <v>0</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0.1</v>
      </c>
      <c r="D15" s="25" t="s">
        <v>16</v>
      </c>
      <c r="E15" s="26" t="n">
        <v>28.73</v>
      </c>
      <c r="F15" s="27"/>
      <c r="G15" s="13" t="s">
        <v>10</v>
      </c>
      <c r="H15" s="8" t="n">
        <f aca="false">C15*E15</f>
        <v>2.873</v>
      </c>
    </row>
    <row r="16" customFormat="false" ht="12.8" hidden="false" customHeight="false" outlineLevel="0" collapsed="false">
      <c r="A16" s="23" t="s">
        <v>19</v>
      </c>
      <c r="B16" s="6"/>
      <c r="C16" s="24" t="n">
        <v>0.1</v>
      </c>
      <c r="D16" s="25" t="s">
        <v>16</v>
      </c>
      <c r="E16" s="26" t="n">
        <v>26.7</v>
      </c>
      <c r="F16" s="27"/>
      <c r="G16" s="13" t="s">
        <v>10</v>
      </c>
      <c r="H16" s="8" t="n">
        <f aca="false">C16*E16</f>
        <v>2.67</v>
      </c>
    </row>
    <row r="17" customFormat="false" ht="12.75" hidden="false" customHeight="false" outlineLevel="0" collapsed="false">
      <c r="A17" s="17" t="s">
        <v>20</v>
      </c>
      <c r="B17" s="13"/>
      <c r="C17" s="12"/>
      <c r="D17" s="13"/>
      <c r="E17" s="13"/>
      <c r="F17" s="13"/>
      <c r="G17" s="13" t="s">
        <v>10</v>
      </c>
      <c r="H17" s="18" t="n">
        <f aca="false">SUM(H13:H16)</f>
        <v>5.543</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29.903</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4.48545</v>
      </c>
    </row>
    <row r="23" customFormat="false" ht="12.75" hidden="false" customHeight="false" outlineLevel="0" collapsed="false">
      <c r="A23" s="23"/>
      <c r="B23" s="6"/>
      <c r="C23" s="7"/>
      <c r="D23" s="6"/>
      <c r="E23" s="20"/>
      <c r="F23" s="6"/>
      <c r="G23" s="13" t="s">
        <v>10</v>
      </c>
      <c r="H23" s="31" t="n">
        <f aca="false">SUM(H19,H22)</f>
        <v>34.38845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0.08</v>
      </c>
      <c r="F25" s="35"/>
      <c r="G25" s="36" t="s">
        <v>10</v>
      </c>
      <c r="H25" s="37" t="n">
        <f aca="false">E25*H22</f>
        <v>0.358836</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3.438845</v>
      </c>
    </row>
    <row r="28" customFormat="false" ht="15.75" hidden="false" customHeight="false" outlineLevel="0" collapsed="false">
      <c r="A28" s="38"/>
      <c r="B28" s="6"/>
      <c r="C28" s="7"/>
      <c r="D28" s="6"/>
      <c r="E28" s="6"/>
      <c r="F28" s="38" t="s">
        <v>25</v>
      </c>
      <c r="G28" s="13" t="s">
        <v>10</v>
      </c>
      <c r="H28" s="31" t="n">
        <f aca="false">SUM(H23,H27)</f>
        <v>37.827295</v>
      </c>
      <c r="I28" s="39"/>
      <c r="J28" s="39"/>
      <c r="K28" s="39"/>
      <c r="L28" s="39"/>
    </row>
    <row r="29" customFormat="false" ht="15.75" hidden="false" customHeight="false" outlineLevel="0" collapsed="false">
      <c r="A29" s="40" t="s">
        <v>26</v>
      </c>
      <c r="B29" s="6"/>
      <c r="C29" s="7"/>
      <c r="D29" s="6"/>
      <c r="E29" s="6"/>
      <c r="F29" s="9"/>
      <c r="G29" s="13" t="s">
        <v>10</v>
      </c>
      <c r="H29" s="41" t="n">
        <v>37</v>
      </c>
      <c r="I29" s="39"/>
      <c r="J29" s="39" t="n">
        <v>37</v>
      </c>
      <c r="K29" s="39"/>
      <c r="L29" s="39"/>
    </row>
    <row r="31" customFormat="false" ht="15.75" hidden="false" customHeight="false" outlineLevel="0" collapsed="false">
      <c r="A31" s="40" t="s">
        <v>27</v>
      </c>
      <c r="B31" s="6"/>
      <c r="C31" s="7"/>
      <c r="D31" s="6"/>
      <c r="E31" s="6"/>
      <c r="F31" s="9"/>
      <c r="G31" s="13" t="s">
        <v>28</v>
      </c>
      <c r="H31" s="42" t="n">
        <f aca="false">(H17/H29)*100</f>
        <v>14.9810810810811</v>
      </c>
      <c r="I31" s="39"/>
      <c r="J31" s="39"/>
      <c r="K31" s="39"/>
      <c r="L31" s="39"/>
    </row>
    <row r="32" customFormat="false" ht="15.75" hidden="false" customHeight="false" outlineLevel="0" collapsed="false">
      <c r="A32" s="40" t="s">
        <v>29</v>
      </c>
      <c r="B32" s="6"/>
      <c r="C32" s="7"/>
      <c r="D32" s="6"/>
      <c r="E32" s="6"/>
      <c r="F32" s="9"/>
      <c r="G32" s="13" t="s">
        <v>28</v>
      </c>
      <c r="H32" s="42" t="n">
        <f aca="false">(H25/H29)*100</f>
        <v>0.969827027027027</v>
      </c>
      <c r="I32" s="39"/>
      <c r="J32" s="39"/>
      <c r="K32" s="39"/>
      <c r="L32" s="39"/>
    </row>
    <row r="34" customFormat="false" ht="12.75" hidden="false" customHeight="false" outlineLevel="0" collapsed="false">
      <c r="H34" s="0" t="n">
        <f aca="false">H23*0.018</f>
        <v>0.6189921</v>
      </c>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7.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true" showOutlineSymbols="true" defaultGridColor="true" view="normal" topLeftCell="A10" colorId="64" zoomScale="85" zoomScaleNormal="85" zoomScalePageLayoutView="100" workbookViewId="0">
      <selection pane="topLeft" activeCell="I18" activeCellId="0" sqref="I18"/>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30.7" hidden="false" customHeight="true" outlineLevel="0" collapsed="false">
      <c r="A1" s="2" t="s">
        <v>129</v>
      </c>
      <c r="B1" s="57" t="s">
        <v>130</v>
      </c>
      <c r="C1" s="57"/>
      <c r="D1" s="57"/>
      <c r="E1" s="57"/>
      <c r="F1" s="57"/>
      <c r="G1" s="57"/>
      <c r="H1" s="57"/>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49.15" hidden="false" customHeight="true" outlineLevel="0" collapsed="false">
      <c r="A7" s="58" t="s">
        <v>131</v>
      </c>
      <c r="B7" s="11"/>
      <c r="C7" s="7" t="n">
        <v>1</v>
      </c>
      <c r="D7" s="11" t="s">
        <v>9</v>
      </c>
      <c r="E7" s="16" t="n">
        <v>3</v>
      </c>
      <c r="F7" s="6"/>
      <c r="G7" s="13" t="s">
        <v>10</v>
      </c>
      <c r="H7" s="8" t="n">
        <f aca="false">C7*E7</f>
        <v>3</v>
      </c>
    </row>
    <row r="8" customFormat="false" ht="12.75" hidden="false" customHeight="false" outlineLevel="0" collapsed="false">
      <c r="A8" s="17" t="s">
        <v>11</v>
      </c>
      <c r="B8" s="13"/>
      <c r="C8" s="12"/>
      <c r="D8" s="13"/>
      <c r="E8" s="13"/>
      <c r="F8" s="13"/>
      <c r="G8" s="13" t="s">
        <v>10</v>
      </c>
      <c r="H8" s="18" t="n">
        <f aca="false">SUM(H7:H7)</f>
        <v>3</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8" hidden="false" customHeight="false" outlineLevel="0" collapsed="false">
      <c r="A10" s="14" t="s">
        <v>12</v>
      </c>
      <c r="B10" s="20"/>
      <c r="C10" s="7"/>
      <c r="D10" s="6"/>
      <c r="E10" s="21" t="n">
        <v>0.015</v>
      </c>
      <c r="F10" s="6"/>
      <c r="G10" s="13" t="s">
        <v>10</v>
      </c>
      <c r="H10" s="18" t="n">
        <f aca="false">H8*E10</f>
        <v>0.045</v>
      </c>
    </row>
    <row r="11" customFormat="false" ht="12.75" hidden="false" customHeight="false" outlineLevel="0" collapsed="false">
      <c r="A11" s="14"/>
      <c r="B11" s="20"/>
      <c r="C11" s="7"/>
      <c r="D11" s="6" t="n">
        <v>0</v>
      </c>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6"/>
      <c r="E13" s="26" t="n">
        <v>36.18</v>
      </c>
      <c r="F13" s="6"/>
      <c r="G13" s="13" t="s">
        <v>10</v>
      </c>
      <c r="H13" s="8" t="n">
        <f aca="false">C13*E13</f>
        <v>0</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0.02</v>
      </c>
      <c r="D15" s="25" t="s">
        <v>16</v>
      </c>
      <c r="E15" s="26" t="n">
        <v>28.73</v>
      </c>
      <c r="F15" s="27"/>
      <c r="G15" s="13" t="s">
        <v>10</v>
      </c>
      <c r="H15" s="8" t="n">
        <f aca="false">C15*E15</f>
        <v>0.5746</v>
      </c>
    </row>
    <row r="16" customFormat="false" ht="12.8" hidden="false" customHeight="false" outlineLevel="0" collapsed="false">
      <c r="A16" s="23" t="s">
        <v>19</v>
      </c>
      <c r="B16" s="6"/>
      <c r="C16" s="24" t="n">
        <v>0.02</v>
      </c>
      <c r="D16" s="25" t="s">
        <v>16</v>
      </c>
      <c r="E16" s="26" t="n">
        <v>26.7</v>
      </c>
      <c r="F16" s="27"/>
      <c r="G16" s="13" t="s">
        <v>10</v>
      </c>
      <c r="H16" s="8" t="n">
        <f aca="false">C16*E16</f>
        <v>0.534</v>
      </c>
    </row>
    <row r="17" customFormat="false" ht="12.75" hidden="false" customHeight="false" outlineLevel="0" collapsed="false">
      <c r="A17" s="17" t="s">
        <v>20</v>
      </c>
      <c r="B17" s="13"/>
      <c r="C17" s="12"/>
      <c r="D17" s="13"/>
      <c r="E17" s="13"/>
      <c r="F17" s="13"/>
      <c r="G17" s="13" t="s">
        <v>10</v>
      </c>
      <c r="H17" s="18" t="n">
        <f aca="false">SUM(H13:H16)</f>
        <v>1.1086</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4.1536</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0.62304</v>
      </c>
    </row>
    <row r="23" customFormat="false" ht="12.75" hidden="false" customHeight="false" outlineLevel="0" collapsed="false">
      <c r="A23" s="23"/>
      <c r="B23" s="6"/>
      <c r="C23" s="7"/>
      <c r="D23" s="6"/>
      <c r="E23" s="20"/>
      <c r="F23" s="6"/>
      <c r="G23" s="13" t="s">
        <v>10</v>
      </c>
      <c r="H23" s="31" t="n">
        <f aca="false">SUM(H19,H22)</f>
        <v>4.77664</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0.08</v>
      </c>
      <c r="F25" s="35"/>
      <c r="G25" s="36" t="s">
        <v>10</v>
      </c>
      <c r="H25" s="37" t="n">
        <f aca="false">E25*H22</f>
        <v>0.0498432</v>
      </c>
    </row>
    <row r="26" customFormat="false" ht="12.75" hidden="false" customHeight="false" outlineLevel="0" collapsed="false">
      <c r="A26" s="23"/>
      <c r="B26" s="6"/>
      <c r="C26" s="50"/>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0.477664</v>
      </c>
    </row>
    <row r="28" customFormat="false" ht="15.75" hidden="false" customHeight="false" outlineLevel="0" collapsed="false">
      <c r="A28" s="38"/>
      <c r="B28" s="6"/>
      <c r="C28" s="7"/>
      <c r="D28" s="6"/>
      <c r="E28" s="6"/>
      <c r="F28" s="38" t="s">
        <v>25</v>
      </c>
      <c r="G28" s="13" t="s">
        <v>10</v>
      </c>
      <c r="H28" s="31" t="n">
        <f aca="false">SUM(H23,H27)</f>
        <v>5.254304</v>
      </c>
      <c r="I28" s="39"/>
      <c r="J28" s="39"/>
      <c r="K28" s="39"/>
      <c r="L28" s="39"/>
    </row>
    <row r="29" customFormat="false" ht="15.75" hidden="false" customHeight="false" outlineLevel="0" collapsed="false">
      <c r="A29" s="40" t="s">
        <v>26</v>
      </c>
      <c r="B29" s="6"/>
      <c r="C29" s="7"/>
      <c r="D29" s="6"/>
      <c r="E29" s="6"/>
      <c r="F29" s="9"/>
      <c r="G29" s="13" t="s">
        <v>10</v>
      </c>
      <c r="H29" s="41" t="n">
        <v>5.25</v>
      </c>
      <c r="I29" s="39"/>
      <c r="J29" s="39" t="n">
        <v>5</v>
      </c>
      <c r="K29" s="39"/>
      <c r="L29" s="39"/>
    </row>
    <row r="31" customFormat="false" ht="15.75" hidden="false" customHeight="false" outlineLevel="0" collapsed="false">
      <c r="A31" s="40" t="s">
        <v>27</v>
      </c>
      <c r="B31" s="6"/>
      <c r="C31" s="7"/>
      <c r="D31" s="6"/>
      <c r="E31" s="6"/>
      <c r="F31" s="9"/>
      <c r="G31" s="13" t="s">
        <v>28</v>
      </c>
      <c r="H31" s="42" t="n">
        <f aca="false">(H17/H29)*100</f>
        <v>21.1161904761905</v>
      </c>
      <c r="I31" s="39"/>
      <c r="J31" s="39"/>
      <c r="K31" s="39"/>
      <c r="L31" s="39"/>
    </row>
    <row r="32" customFormat="false" ht="15.75" hidden="false" customHeight="false" outlineLevel="0" collapsed="false">
      <c r="A32" s="40" t="s">
        <v>29</v>
      </c>
      <c r="B32" s="6"/>
      <c r="C32" s="7"/>
      <c r="D32" s="6"/>
      <c r="E32" s="6"/>
      <c r="F32" s="9"/>
      <c r="G32" s="13" t="s">
        <v>28</v>
      </c>
      <c r="H32" s="42" t="n">
        <f aca="false">(H25/H29)*100</f>
        <v>0.949394285714286</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true"/>
  </sheetPr>
  <dimension ref="A1:L33"/>
  <sheetViews>
    <sheetView showFormulas="false" showGridLines="true" showRowColHeaders="true" showZeros="true" rightToLeft="false" tabSelected="false" showOutlineSymbols="true" defaultGridColor="true" view="normal" topLeftCell="A10" colorId="64" zoomScale="85" zoomScaleNormal="85" zoomScalePageLayoutView="100" workbookViewId="0">
      <selection pane="topLeft" activeCell="E14" activeCellId="0" sqref="E14"/>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125.75" hidden="false" customHeight="true" outlineLevel="0" collapsed="false">
      <c r="A1" s="2" t="s">
        <v>36</v>
      </c>
      <c r="B1" s="43" t="s">
        <v>37</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108.7" hidden="false" customHeight="true" outlineLevel="0" collapsed="false">
      <c r="A7" s="46" t="s">
        <v>38</v>
      </c>
      <c r="B7" s="11"/>
      <c r="C7" s="7" t="n">
        <v>1</v>
      </c>
      <c r="D7" s="11" t="s">
        <v>9</v>
      </c>
      <c r="E7" s="16" t="n">
        <v>268</v>
      </c>
      <c r="F7" s="6"/>
      <c r="G7" s="13" t="s">
        <v>10</v>
      </c>
      <c r="H7" s="8" t="n">
        <f aca="false">C7*E7</f>
        <v>268</v>
      </c>
    </row>
    <row r="8" customFormat="false" ht="12.75" hidden="false" customHeight="false" outlineLevel="0" collapsed="false">
      <c r="A8" s="17" t="s">
        <v>11</v>
      </c>
      <c r="B8" s="13"/>
      <c r="C8" s="12"/>
      <c r="D8" s="13"/>
      <c r="E8" s="13"/>
      <c r="F8" s="13"/>
      <c r="G8" s="13" t="s">
        <v>10</v>
      </c>
      <c r="H8" s="18" t="n">
        <f aca="false">SUM(H7:H7)</f>
        <v>268</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4.02</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14"/>
      <c r="B13" s="6"/>
      <c r="C13" s="7"/>
      <c r="D13" s="6"/>
      <c r="E13" s="6"/>
      <c r="F13" s="6"/>
      <c r="G13" s="22"/>
      <c r="H13" s="8"/>
    </row>
    <row r="14" customFormat="false" ht="12.8" hidden="false" customHeight="false" outlineLevel="0" collapsed="false">
      <c r="A14" s="23" t="s">
        <v>15</v>
      </c>
      <c r="B14" s="6"/>
      <c r="C14" s="24" t="n">
        <v>0.8</v>
      </c>
      <c r="D14" s="6"/>
      <c r="E14" s="26" t="n">
        <v>36.18</v>
      </c>
      <c r="F14" s="6"/>
      <c r="G14" s="13" t="s">
        <v>10</v>
      </c>
      <c r="H14" s="8" t="n">
        <f aca="false">C14*E14</f>
        <v>28.944</v>
      </c>
    </row>
    <row r="15" customFormat="false" ht="12.8" hidden="false" customHeight="false" outlineLevel="0" collapsed="false">
      <c r="A15" s="23" t="s">
        <v>17</v>
      </c>
      <c r="B15" s="6"/>
      <c r="C15" s="24" t="n">
        <v>0</v>
      </c>
      <c r="D15" s="25" t="s">
        <v>16</v>
      </c>
      <c r="E15" s="26" t="n">
        <v>30.26</v>
      </c>
      <c r="F15" s="27"/>
      <c r="G15" s="13" t="s">
        <v>10</v>
      </c>
      <c r="H15" s="8" t="n">
        <f aca="false">C15*E15</f>
        <v>0</v>
      </c>
    </row>
    <row r="16" customFormat="false" ht="12.8" hidden="false" customHeight="false" outlineLevel="0" collapsed="false">
      <c r="A16" s="23" t="s">
        <v>18</v>
      </c>
      <c r="B16" s="6"/>
      <c r="C16" s="24" t="n">
        <v>0</v>
      </c>
      <c r="D16" s="25" t="s">
        <v>16</v>
      </c>
      <c r="E16" s="26" t="n">
        <v>28.73</v>
      </c>
      <c r="F16" s="27"/>
      <c r="G16" s="13" t="s">
        <v>10</v>
      </c>
      <c r="H16" s="8" t="n">
        <f aca="false">C16*E16</f>
        <v>0</v>
      </c>
    </row>
    <row r="17" customFormat="false" ht="12.8" hidden="false" customHeight="false" outlineLevel="0" collapsed="false">
      <c r="A17" s="23" t="s">
        <v>19</v>
      </c>
      <c r="B17" s="6"/>
      <c r="C17" s="24" t="n">
        <v>0</v>
      </c>
      <c r="D17" s="25" t="s">
        <v>16</v>
      </c>
      <c r="E17" s="26" t="n">
        <v>26.7</v>
      </c>
      <c r="F17" s="27"/>
      <c r="G17" s="13" t="s">
        <v>10</v>
      </c>
      <c r="H17" s="8" t="n">
        <f aca="false">C17*E17</f>
        <v>0</v>
      </c>
    </row>
    <row r="18" customFormat="false" ht="12.75" hidden="false" customHeight="false" outlineLevel="0" collapsed="false">
      <c r="A18" s="17" t="s">
        <v>20</v>
      </c>
      <c r="B18" s="13"/>
      <c r="C18" s="12"/>
      <c r="D18" s="13"/>
      <c r="E18" s="13"/>
      <c r="F18" s="13"/>
      <c r="G18" s="13" t="s">
        <v>10</v>
      </c>
      <c r="H18" s="18" t="n">
        <f aca="false">SUM(H13:H16)</f>
        <v>28.944</v>
      </c>
      <c r="I18" s="19"/>
      <c r="J18" s="19"/>
      <c r="K18" s="19"/>
      <c r="L18" s="19"/>
    </row>
    <row r="19" customFormat="false" ht="12.75" hidden="false" customHeight="false" outlineLevel="0" collapsed="false">
      <c r="A19" s="23"/>
      <c r="B19" s="6"/>
      <c r="C19" s="7"/>
      <c r="D19" s="6"/>
      <c r="E19" s="6"/>
      <c r="F19" s="6"/>
      <c r="G19" s="13"/>
      <c r="H19" s="8"/>
      <c r="L19" s="28"/>
    </row>
    <row r="20" customFormat="false" ht="12.75" hidden="false" customHeight="false" outlineLevel="0" collapsed="false">
      <c r="A20" s="29" t="s">
        <v>21</v>
      </c>
      <c r="B20" s="9"/>
      <c r="C20" s="30"/>
      <c r="D20" s="9"/>
      <c r="E20" s="9"/>
      <c r="F20" s="9"/>
      <c r="G20" s="13" t="s">
        <v>10</v>
      </c>
      <c r="H20" s="31" t="n">
        <f aca="false">SUM(H8,H18,H10)</f>
        <v>300.964</v>
      </c>
      <c r="I20" s="32"/>
      <c r="J20" s="32"/>
      <c r="K20" s="32"/>
      <c r="L20" s="32"/>
    </row>
    <row r="21" customFormat="false" ht="12.75" hidden="false" customHeight="false" outlineLevel="0" collapsed="false">
      <c r="A21" s="29"/>
      <c r="B21" s="9"/>
      <c r="C21" s="30"/>
      <c r="D21" s="9"/>
      <c r="E21" s="9"/>
      <c r="F21" s="9"/>
      <c r="G21" s="13"/>
      <c r="H21" s="31"/>
      <c r="I21" s="32"/>
      <c r="J21" s="32"/>
      <c r="K21" s="32"/>
      <c r="L21" s="32"/>
    </row>
    <row r="22" customFormat="false" ht="12.75" hidden="false" customHeight="false" outlineLevel="0" collapsed="false">
      <c r="A22" s="23"/>
      <c r="B22" s="6"/>
      <c r="C22" s="7"/>
      <c r="D22" s="6"/>
      <c r="E22" s="6"/>
      <c r="F22" s="6"/>
      <c r="G22" s="17"/>
      <c r="H22" s="8"/>
    </row>
    <row r="23" customFormat="false" ht="12.75" hidden="false" customHeight="false" outlineLevel="0" collapsed="false">
      <c r="A23" s="14" t="s">
        <v>22</v>
      </c>
      <c r="B23" s="6"/>
      <c r="C23" s="7"/>
      <c r="D23" s="6"/>
      <c r="E23" s="20" t="n">
        <v>0.15</v>
      </c>
      <c r="F23" s="6"/>
      <c r="G23" s="13" t="s">
        <v>10</v>
      </c>
      <c r="H23" s="8" t="n">
        <f aca="false">H20*E23</f>
        <v>45.1446</v>
      </c>
    </row>
    <row r="24" customFormat="false" ht="12.75" hidden="false" customHeight="false" outlineLevel="0" collapsed="false">
      <c r="A24" s="23"/>
      <c r="B24" s="6"/>
      <c r="C24" s="7"/>
      <c r="D24" s="6"/>
      <c r="E24" s="20"/>
      <c r="F24" s="6"/>
      <c r="G24" s="13" t="s">
        <v>10</v>
      </c>
      <c r="H24" s="31" t="n">
        <f aca="false">SUM(H20,H23)</f>
        <v>346.1086</v>
      </c>
    </row>
    <row r="25" customFormat="false" ht="12.75" hidden="false" customHeight="false" outlineLevel="0" collapsed="false">
      <c r="A25" s="23"/>
      <c r="B25" s="6"/>
      <c r="C25" s="7"/>
      <c r="D25" s="6"/>
      <c r="E25" s="20"/>
      <c r="F25" s="6"/>
      <c r="G25" s="13"/>
      <c r="H25" s="31"/>
    </row>
    <row r="26" customFormat="false" ht="26.25" hidden="false" customHeight="true" outlineLevel="0" collapsed="false">
      <c r="A26" s="33" t="s">
        <v>23</v>
      </c>
      <c r="B26" s="6"/>
      <c r="C26" s="20"/>
      <c r="D26" s="6"/>
      <c r="E26" s="45" t="n">
        <v>0.084</v>
      </c>
      <c r="F26" s="35"/>
      <c r="G26" s="36" t="s">
        <v>10</v>
      </c>
      <c r="H26" s="37" t="n">
        <f aca="false">E26*H23</f>
        <v>3.7921464</v>
      </c>
    </row>
    <row r="27" customFormat="false" ht="12.75" hidden="false" customHeight="false" outlineLevel="0" collapsed="false">
      <c r="A27" s="23"/>
      <c r="B27" s="6"/>
      <c r="C27" s="7"/>
      <c r="D27" s="6"/>
      <c r="E27" s="20"/>
      <c r="F27" s="6"/>
      <c r="G27" s="13"/>
      <c r="H27" s="8"/>
    </row>
    <row r="28" customFormat="false" ht="12.75" hidden="false" customHeight="false" outlineLevel="0" collapsed="false">
      <c r="A28" s="14" t="s">
        <v>24</v>
      </c>
      <c r="B28" s="6"/>
      <c r="C28" s="7"/>
      <c r="D28" s="6"/>
      <c r="E28" s="20" t="n">
        <v>0.1</v>
      </c>
      <c r="F28" s="6"/>
      <c r="G28" s="13" t="s">
        <v>10</v>
      </c>
      <c r="H28" s="8" t="n">
        <f aca="false">H24*E28</f>
        <v>34.61086</v>
      </c>
    </row>
    <row r="29" customFormat="false" ht="15.75" hidden="false" customHeight="false" outlineLevel="0" collapsed="false">
      <c r="A29" s="38"/>
      <c r="B29" s="6"/>
      <c r="C29" s="7"/>
      <c r="D29" s="6"/>
      <c r="E29" s="6"/>
      <c r="F29" s="38" t="s">
        <v>25</v>
      </c>
      <c r="G29" s="13" t="s">
        <v>10</v>
      </c>
      <c r="H29" s="31" t="n">
        <f aca="false">SUM(H24,H28)</f>
        <v>380.71946</v>
      </c>
      <c r="I29" s="39"/>
      <c r="J29" s="39"/>
      <c r="K29" s="39"/>
      <c r="L29" s="39"/>
    </row>
    <row r="30" customFormat="false" ht="15.75" hidden="false" customHeight="false" outlineLevel="0" collapsed="false">
      <c r="A30" s="40" t="s">
        <v>26</v>
      </c>
      <c r="B30" s="6"/>
      <c r="C30" s="7"/>
      <c r="D30" s="6"/>
      <c r="E30" s="6"/>
      <c r="F30" s="9"/>
      <c r="G30" s="13" t="s">
        <v>10</v>
      </c>
      <c r="H30" s="41" t="n">
        <v>400</v>
      </c>
      <c r="I30" s="39"/>
      <c r="J30" s="39" t="n">
        <v>400</v>
      </c>
      <c r="K30" s="39"/>
      <c r="L30" s="39"/>
    </row>
    <row r="32" customFormat="false" ht="15.75" hidden="false" customHeight="false" outlineLevel="0" collapsed="false">
      <c r="A32" s="40" t="s">
        <v>27</v>
      </c>
      <c r="B32" s="6"/>
      <c r="C32" s="7"/>
      <c r="D32" s="6"/>
      <c r="E32" s="6"/>
      <c r="F32" s="9"/>
      <c r="G32" s="13" t="s">
        <v>28</v>
      </c>
      <c r="H32" s="42" t="n">
        <f aca="false">(H18/H30)*100</f>
        <v>7.236</v>
      </c>
      <c r="I32" s="39"/>
      <c r="J32" s="39"/>
      <c r="K32" s="39"/>
      <c r="L32" s="39"/>
    </row>
    <row r="33" customFormat="false" ht="15.75" hidden="false" customHeight="false" outlineLevel="0" collapsed="false">
      <c r="A33" s="40" t="s">
        <v>29</v>
      </c>
      <c r="B33" s="6"/>
      <c r="C33" s="7"/>
      <c r="D33" s="6"/>
      <c r="E33" s="6"/>
      <c r="F33" s="9"/>
      <c r="G33" s="13" t="s">
        <v>28</v>
      </c>
      <c r="H33" s="42" t="n">
        <f aca="false">(H26/H30)*100</f>
        <v>0.9480366</v>
      </c>
      <c r="I33" s="39"/>
      <c r="J33" s="39"/>
      <c r="K33" s="39"/>
      <c r="L33"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7" colorId="64" zoomScale="85" zoomScaleNormal="85" zoomScalePageLayoutView="100" workbookViewId="0">
      <selection pane="topLeft" activeCell="E13" activeCellId="0" sqref="E13"/>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136.45" hidden="false" customHeight="true" outlineLevel="0" collapsed="false">
      <c r="A1" s="2" t="s">
        <v>39</v>
      </c>
      <c r="B1" s="43" t="s">
        <v>40</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99.1" hidden="false" customHeight="true" outlineLevel="0" collapsed="false">
      <c r="A7" s="47" t="s">
        <v>41</v>
      </c>
      <c r="B7" s="11"/>
      <c r="C7" s="7" t="n">
        <v>1</v>
      </c>
      <c r="D7" s="11" t="s">
        <v>9</v>
      </c>
      <c r="E7" s="16" t="n">
        <v>1400</v>
      </c>
      <c r="F7" s="6"/>
      <c r="G7" s="13" t="s">
        <v>10</v>
      </c>
      <c r="H7" s="8" t="n">
        <f aca="false">C7*E7</f>
        <v>1400</v>
      </c>
    </row>
    <row r="8" customFormat="false" ht="12.75" hidden="false" customHeight="false" outlineLevel="0" collapsed="false">
      <c r="A8" s="17" t="s">
        <v>11</v>
      </c>
      <c r="B8" s="13"/>
      <c r="C8" s="12"/>
      <c r="D8" s="13"/>
      <c r="E8" s="13"/>
      <c r="F8" s="13"/>
      <c r="G8" s="13" t="s">
        <v>10</v>
      </c>
      <c r="H8" s="18" t="n">
        <f aca="false">SUM(H7:H7)</f>
        <v>1400</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21</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1.5</v>
      </c>
      <c r="D13" s="6"/>
      <c r="E13" s="26" t="n">
        <v>36.18</v>
      </c>
      <c r="F13" s="6"/>
      <c r="G13" s="13" t="s">
        <v>10</v>
      </c>
      <c r="H13" s="8" t="n">
        <f aca="false">C13*E13</f>
        <v>54.27</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54.27</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1475.27</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221.2905</v>
      </c>
    </row>
    <row r="23" customFormat="false" ht="12.75" hidden="false" customHeight="false" outlineLevel="0" collapsed="false">
      <c r="A23" s="23"/>
      <c r="B23" s="6"/>
      <c r="C23" s="7"/>
      <c r="D23" s="6"/>
      <c r="E23" s="20"/>
      <c r="F23" s="6"/>
      <c r="G23" s="13" t="s">
        <v>10</v>
      </c>
      <c r="H23" s="31" t="n">
        <f aca="false">SUM(H19,H22)</f>
        <v>1696.5605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0.084</v>
      </c>
      <c r="F25" s="35"/>
      <c r="G25" s="36" t="s">
        <v>10</v>
      </c>
      <c r="H25" s="37" t="n">
        <f aca="false">E25*H22</f>
        <v>18.588402</v>
      </c>
    </row>
    <row r="26" customFormat="false" ht="12.75" hidden="false" customHeight="false" outlineLevel="0" collapsed="false">
      <c r="A26" s="23"/>
      <c r="B26" s="6"/>
      <c r="C26" s="7"/>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169.65605</v>
      </c>
    </row>
    <row r="28" customFormat="false" ht="15.75" hidden="false" customHeight="false" outlineLevel="0" collapsed="false">
      <c r="A28" s="38"/>
      <c r="B28" s="6"/>
      <c r="C28" s="7"/>
      <c r="D28" s="6"/>
      <c r="E28" s="6"/>
      <c r="F28" s="38" t="s">
        <v>25</v>
      </c>
      <c r="G28" s="13" t="s">
        <v>10</v>
      </c>
      <c r="H28" s="31" t="n">
        <f aca="false">SUM(H23,H27)</f>
        <v>1866.21655</v>
      </c>
      <c r="I28" s="39"/>
      <c r="J28" s="39"/>
      <c r="K28" s="39"/>
      <c r="L28" s="39"/>
    </row>
    <row r="29" customFormat="false" ht="15.75" hidden="false" customHeight="false" outlineLevel="0" collapsed="false">
      <c r="A29" s="40" t="s">
        <v>26</v>
      </c>
      <c r="B29" s="6"/>
      <c r="C29" s="7"/>
      <c r="D29" s="6"/>
      <c r="E29" s="6"/>
      <c r="F29" s="9"/>
      <c r="G29" s="13" t="s">
        <v>10</v>
      </c>
      <c r="H29" s="41" t="n">
        <v>1900</v>
      </c>
      <c r="I29" s="39"/>
      <c r="J29" s="39" t="n">
        <v>1900</v>
      </c>
      <c r="K29" s="39"/>
      <c r="L29" s="39"/>
    </row>
    <row r="31" customFormat="false" ht="15.75" hidden="false" customHeight="false" outlineLevel="0" collapsed="false">
      <c r="A31" s="40" t="s">
        <v>27</v>
      </c>
      <c r="B31" s="6"/>
      <c r="C31" s="7"/>
      <c r="D31" s="6"/>
      <c r="E31" s="6"/>
      <c r="F31" s="9"/>
      <c r="G31" s="13" t="s">
        <v>28</v>
      </c>
      <c r="H31" s="42" t="n">
        <f aca="false">(H17/H29)*100</f>
        <v>2.85631578947368</v>
      </c>
      <c r="I31" s="39"/>
      <c r="J31" s="39"/>
      <c r="K31" s="39"/>
      <c r="L31" s="39"/>
    </row>
    <row r="32" customFormat="false" ht="15.75" hidden="false" customHeight="false" outlineLevel="0" collapsed="false">
      <c r="A32" s="40" t="s">
        <v>29</v>
      </c>
      <c r="B32" s="6"/>
      <c r="C32" s="7"/>
      <c r="D32" s="6"/>
      <c r="E32" s="6"/>
      <c r="F32" s="9"/>
      <c r="G32" s="13" t="s">
        <v>28</v>
      </c>
      <c r="H32" s="42" t="n">
        <f aca="false">(H25/H29)*100</f>
        <v>0.978336947368421</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0" colorId="64" zoomScale="85" zoomScaleNormal="85" zoomScalePageLayoutView="100" workbookViewId="0">
      <selection pane="topLeft" activeCell="H36" activeCellId="0" sqref="H36"/>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244.95" hidden="false" customHeight="true" outlineLevel="0" collapsed="false">
      <c r="A1" s="2" t="s">
        <v>42</v>
      </c>
      <c r="B1" s="3" t="s">
        <v>43</v>
      </c>
      <c r="C1" s="3"/>
      <c r="D1" s="3"/>
      <c r="E1" s="3"/>
      <c r="F1" s="3"/>
      <c r="G1" s="3"/>
      <c r="H1" s="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72.35" hidden="false" customHeight="true" outlineLevel="0" collapsed="false">
      <c r="A7" s="47" t="s">
        <v>44</v>
      </c>
      <c r="B7" s="11"/>
      <c r="C7" s="7" t="n">
        <v>1</v>
      </c>
      <c r="D7" s="11" t="s">
        <v>9</v>
      </c>
      <c r="E7" s="16" t="n">
        <v>1435</v>
      </c>
      <c r="F7" s="6"/>
      <c r="G7" s="13" t="s">
        <v>10</v>
      </c>
      <c r="H7" s="8" t="n">
        <f aca="false">C7*E7</f>
        <v>1435</v>
      </c>
    </row>
    <row r="8" customFormat="false" ht="12.75" hidden="false" customHeight="false" outlineLevel="0" collapsed="false">
      <c r="A8" s="17" t="s">
        <v>11</v>
      </c>
      <c r="B8" s="13"/>
      <c r="C8" s="12"/>
      <c r="D8" s="13"/>
      <c r="E8" s="13"/>
      <c r="F8" s="13"/>
      <c r="G8" s="13" t="s">
        <v>10</v>
      </c>
      <c r="H8" s="18" t="n">
        <f aca="false">SUM(H7:H7)</f>
        <v>1435</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0" t="n">
        <v>0</v>
      </c>
      <c r="F10" s="6"/>
      <c r="G10" s="13" t="s">
        <v>10</v>
      </c>
      <c r="H10" s="18" t="n">
        <f aca="false">H8*E10</f>
        <v>0</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4</v>
      </c>
      <c r="D13" s="6"/>
      <c r="E13" s="26" t="n">
        <v>36.18</v>
      </c>
      <c r="F13" s="6"/>
      <c r="G13" s="13" t="s">
        <v>10</v>
      </c>
      <c r="H13" s="8" t="n">
        <f aca="false">C13*E13</f>
        <v>144.72</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144.72</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1579.72</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236.958</v>
      </c>
    </row>
    <row r="23" customFormat="false" ht="12.75" hidden="false" customHeight="false" outlineLevel="0" collapsed="false">
      <c r="A23" s="23"/>
      <c r="B23" s="6"/>
      <c r="C23" s="7"/>
      <c r="D23" s="6"/>
      <c r="E23" s="20"/>
      <c r="F23" s="6"/>
      <c r="G23" s="13" t="s">
        <v>10</v>
      </c>
      <c r="H23" s="31" t="n">
        <f aca="false">SUM(H19,H22)</f>
        <v>1816.678</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0.0208</v>
      </c>
      <c r="F25" s="35"/>
      <c r="G25" s="36" t="s">
        <v>10</v>
      </c>
      <c r="H25" s="37" t="n">
        <f aca="false">E25*H22</f>
        <v>4.9287264</v>
      </c>
    </row>
    <row r="26" customFormat="false" ht="12.75" hidden="false" customHeight="false" outlineLevel="0" collapsed="false">
      <c r="A26" s="23"/>
      <c r="B26" s="6"/>
      <c r="C26" s="7"/>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181.6678</v>
      </c>
    </row>
    <row r="28" customFormat="false" ht="15.75" hidden="false" customHeight="false" outlineLevel="0" collapsed="false">
      <c r="A28" s="38"/>
      <c r="B28" s="6"/>
      <c r="C28" s="7"/>
      <c r="D28" s="6"/>
      <c r="E28" s="6"/>
      <c r="F28" s="38" t="s">
        <v>25</v>
      </c>
      <c r="G28" s="13" t="s">
        <v>10</v>
      </c>
      <c r="H28" s="31" t="n">
        <f aca="false">SUM(H23,H27)</f>
        <v>1998.3458</v>
      </c>
      <c r="I28" s="39"/>
      <c r="J28" s="39"/>
      <c r="K28" s="39"/>
      <c r="L28" s="39"/>
    </row>
    <row r="29" customFormat="false" ht="15.75" hidden="false" customHeight="false" outlineLevel="0" collapsed="false">
      <c r="A29" s="40" t="s">
        <v>26</v>
      </c>
      <c r="B29" s="6"/>
      <c r="C29" s="7"/>
      <c r="D29" s="6"/>
      <c r="E29" s="6"/>
      <c r="F29" s="9"/>
      <c r="G29" s="13" t="s">
        <v>10</v>
      </c>
      <c r="H29" s="41" t="n">
        <v>2000</v>
      </c>
      <c r="I29" s="39"/>
      <c r="J29" s="39" t="n">
        <v>2000</v>
      </c>
      <c r="K29" s="39"/>
      <c r="L29" s="39"/>
    </row>
    <row r="31" customFormat="false" ht="15.75" hidden="false" customHeight="false" outlineLevel="0" collapsed="false">
      <c r="A31" s="40" t="s">
        <v>27</v>
      </c>
      <c r="B31" s="6"/>
      <c r="C31" s="7"/>
      <c r="D31" s="6"/>
      <c r="E31" s="6"/>
      <c r="F31" s="9"/>
      <c r="G31" s="13" t="s">
        <v>28</v>
      </c>
      <c r="H31" s="42" t="n">
        <f aca="false">(H17/H29)*100</f>
        <v>7.236</v>
      </c>
      <c r="I31" s="39"/>
      <c r="J31" s="39"/>
      <c r="K31" s="39"/>
      <c r="L31" s="39"/>
    </row>
    <row r="32" customFormat="false" ht="15.75" hidden="false" customHeight="false" outlineLevel="0" collapsed="false">
      <c r="A32" s="40" t="s">
        <v>29</v>
      </c>
      <c r="B32" s="6"/>
      <c r="C32" s="7"/>
      <c r="D32" s="6"/>
      <c r="E32" s="6"/>
      <c r="F32" s="9"/>
      <c r="G32" s="13" t="s">
        <v>28</v>
      </c>
      <c r="H32" s="42" t="n">
        <f aca="false">(H25/H29)*100</f>
        <v>0.24643632</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0" colorId="64" zoomScale="85" zoomScaleNormal="85" zoomScalePageLayoutView="100" workbookViewId="0">
      <selection pane="topLeft" activeCell="H37" activeCellId="0" sqref="H37"/>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118.3" hidden="false" customHeight="true" outlineLevel="0" collapsed="false">
      <c r="A1" s="2" t="s">
        <v>45</v>
      </c>
      <c r="B1" s="43" t="s">
        <v>46</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101.8" hidden="false" customHeight="true" outlineLevel="0" collapsed="false">
      <c r="A7" s="46" t="s">
        <v>47</v>
      </c>
      <c r="B7" s="11"/>
      <c r="C7" s="7" t="n">
        <v>1</v>
      </c>
      <c r="D7" s="11" t="s">
        <v>9</v>
      </c>
      <c r="E7" s="16" t="n">
        <v>675</v>
      </c>
      <c r="F7" s="6"/>
      <c r="G7" s="13" t="s">
        <v>10</v>
      </c>
      <c r="H7" s="8" t="n">
        <f aca="false">C7*E7</f>
        <v>675</v>
      </c>
    </row>
    <row r="8" customFormat="false" ht="12.75" hidden="false" customHeight="false" outlineLevel="0" collapsed="false">
      <c r="A8" s="17" t="s">
        <v>11</v>
      </c>
      <c r="B8" s="13"/>
      <c r="C8" s="12"/>
      <c r="D8" s="13"/>
      <c r="E8" s="13"/>
      <c r="F8" s="13"/>
      <c r="G8" s="13" t="s">
        <v>10</v>
      </c>
      <c r="H8" s="18" t="n">
        <f aca="false">SUM(H7:H7)</f>
        <v>675</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10.125</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2</v>
      </c>
      <c r="D13" s="25" t="s">
        <v>16</v>
      </c>
      <c r="E13" s="26" t="n">
        <v>36.18</v>
      </c>
      <c r="F13" s="6"/>
      <c r="G13" s="13" t="s">
        <v>10</v>
      </c>
      <c r="H13" s="8" t="n">
        <f aca="false">C13*E13</f>
        <v>72.36</v>
      </c>
    </row>
    <row r="14" customFormat="false" ht="12.8" hidden="false" customHeight="false" outlineLevel="0" collapsed="false">
      <c r="A14" s="23" t="s">
        <v>17</v>
      </c>
      <c r="B14" s="6"/>
      <c r="C14" s="24" t="n">
        <v>1</v>
      </c>
      <c r="D14" s="25" t="s">
        <v>16</v>
      </c>
      <c r="E14" s="26" t="n">
        <v>30.26</v>
      </c>
      <c r="F14" s="27"/>
      <c r="G14" s="13" t="s">
        <v>10</v>
      </c>
      <c r="H14" s="8" t="n">
        <f aca="false">C14*E14</f>
        <v>30.26</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102.62</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787.745</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118.16175</v>
      </c>
    </row>
    <row r="23" customFormat="false" ht="12.75" hidden="false" customHeight="false" outlineLevel="0" collapsed="false">
      <c r="A23" s="23"/>
      <c r="B23" s="6"/>
      <c r="C23" s="7"/>
      <c r="D23" s="6"/>
      <c r="E23" s="20"/>
      <c r="F23" s="6"/>
      <c r="G23" s="13" t="s">
        <v>10</v>
      </c>
      <c r="H23" s="31" t="n">
        <f aca="false">SUM(H19,H22)</f>
        <v>905.90675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0.2927</v>
      </c>
      <c r="F25" s="35"/>
      <c r="G25" s="36" t="s">
        <v>10</v>
      </c>
      <c r="H25" s="37" t="n">
        <f aca="false">E25*H22</f>
        <v>34.585944225</v>
      </c>
    </row>
    <row r="26" customFormat="false" ht="12.75" hidden="false" customHeight="false" outlineLevel="0" collapsed="false">
      <c r="A26" s="23"/>
      <c r="B26" s="6"/>
      <c r="C26" s="7"/>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90.590675</v>
      </c>
    </row>
    <row r="28" customFormat="false" ht="15.75" hidden="false" customHeight="false" outlineLevel="0" collapsed="false">
      <c r="A28" s="38"/>
      <c r="B28" s="6"/>
      <c r="C28" s="7"/>
      <c r="D28" s="6"/>
      <c r="E28" s="6"/>
      <c r="F28" s="38" t="s">
        <v>25</v>
      </c>
      <c r="G28" s="13" t="s">
        <v>10</v>
      </c>
      <c r="H28" s="31" t="n">
        <f aca="false">SUM(H23,H27)</f>
        <v>996.497425</v>
      </c>
      <c r="I28" s="39"/>
      <c r="J28" s="39"/>
      <c r="K28" s="39"/>
      <c r="L28" s="39"/>
    </row>
    <row r="29" customFormat="false" ht="15.75" hidden="false" customHeight="false" outlineLevel="0" collapsed="false">
      <c r="A29" s="40" t="s">
        <v>26</v>
      </c>
      <c r="B29" s="6"/>
      <c r="C29" s="7"/>
      <c r="D29" s="6"/>
      <c r="E29" s="6"/>
      <c r="F29" s="9"/>
      <c r="G29" s="13" t="s">
        <v>10</v>
      </c>
      <c r="H29" s="41" t="n">
        <f aca="false">_xlfn.CEILING.MATH(H28)</f>
        <v>997</v>
      </c>
      <c r="I29" s="39"/>
      <c r="J29" s="39" t="n">
        <v>1000</v>
      </c>
      <c r="K29" s="39"/>
      <c r="L29" s="39"/>
    </row>
    <row r="31" customFormat="false" ht="15.75" hidden="false" customHeight="false" outlineLevel="0" collapsed="false">
      <c r="A31" s="40" t="s">
        <v>27</v>
      </c>
      <c r="B31" s="6"/>
      <c r="C31" s="7"/>
      <c r="D31" s="6"/>
      <c r="E31" s="6"/>
      <c r="F31" s="9"/>
      <c r="G31" s="13" t="s">
        <v>28</v>
      </c>
      <c r="H31" s="42" t="n">
        <f aca="false">(H17/H29)*100</f>
        <v>10.2928786359077</v>
      </c>
      <c r="I31" s="39"/>
      <c r="J31" s="39"/>
      <c r="K31" s="39"/>
      <c r="L31" s="39"/>
    </row>
    <row r="32" customFormat="false" ht="15.75" hidden="false" customHeight="false" outlineLevel="0" collapsed="false">
      <c r="A32" s="40" t="s">
        <v>29</v>
      </c>
      <c r="B32" s="6"/>
      <c r="C32" s="7"/>
      <c r="D32" s="6"/>
      <c r="E32" s="6"/>
      <c r="F32" s="9"/>
      <c r="G32" s="13" t="s">
        <v>28</v>
      </c>
      <c r="H32" s="42" t="n">
        <f aca="false">(H25/H29)*100</f>
        <v>3.46900142678034</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8" colorId="64" zoomScale="85" zoomScaleNormal="85" zoomScalePageLayoutView="100" workbookViewId="0">
      <selection pane="topLeft" activeCell="E35" activeCellId="0" sqref="E35"/>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114.9" hidden="false" customHeight="true" outlineLevel="0" collapsed="false">
      <c r="A1" s="2" t="s">
        <v>48</v>
      </c>
      <c r="B1" s="43" t="s">
        <v>49</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93.8" hidden="false" customHeight="true" outlineLevel="0" collapsed="false">
      <c r="A7" s="46" t="s">
        <v>50</v>
      </c>
      <c r="B7" s="11"/>
      <c r="C7" s="7" t="n">
        <v>1</v>
      </c>
      <c r="D7" s="11" t="s">
        <v>9</v>
      </c>
      <c r="E7" s="16" t="n">
        <v>675</v>
      </c>
      <c r="F7" s="6"/>
      <c r="G7" s="13" t="s">
        <v>10</v>
      </c>
      <c r="H7" s="8" t="n">
        <f aca="false">C7*E7</f>
        <v>675</v>
      </c>
    </row>
    <row r="8" customFormat="false" ht="12.75" hidden="false" customHeight="false" outlineLevel="0" collapsed="false">
      <c r="A8" s="17" t="s">
        <v>11</v>
      </c>
      <c r="B8" s="13"/>
      <c r="C8" s="12"/>
      <c r="D8" s="13"/>
      <c r="E8" s="13"/>
      <c r="F8" s="13"/>
      <c r="G8" s="13" t="s">
        <v>10</v>
      </c>
      <c r="H8" s="18" t="n">
        <f aca="false">SUM(H7:H7)</f>
        <v>675</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10.125</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2</v>
      </c>
      <c r="D13" s="25" t="s">
        <v>16</v>
      </c>
      <c r="E13" s="26" t="n">
        <v>36.18</v>
      </c>
      <c r="F13" s="6"/>
      <c r="G13" s="13" t="s">
        <v>10</v>
      </c>
      <c r="H13" s="8" t="n">
        <f aca="false">C13*E13</f>
        <v>72.36</v>
      </c>
    </row>
    <row r="14" customFormat="false" ht="12.8" hidden="false" customHeight="false" outlineLevel="0" collapsed="false">
      <c r="A14" s="23" t="s">
        <v>17</v>
      </c>
      <c r="B14" s="6"/>
      <c r="C14" s="24" t="n">
        <v>1</v>
      </c>
      <c r="D14" s="25" t="s">
        <v>16</v>
      </c>
      <c r="E14" s="26" t="n">
        <v>30.26</v>
      </c>
      <c r="F14" s="27"/>
      <c r="G14" s="13" t="s">
        <v>10</v>
      </c>
      <c r="H14" s="8" t="n">
        <f aca="false">C14*E14</f>
        <v>30.26</v>
      </c>
    </row>
    <row r="15" customFormat="false" ht="12.8" hidden="false" customHeight="false" outlineLevel="0" collapsed="false">
      <c r="A15" s="23" t="s">
        <v>18</v>
      </c>
      <c r="B15" s="6"/>
      <c r="C15" s="24" t="n">
        <v>0</v>
      </c>
      <c r="D15" s="25" t="s">
        <v>16</v>
      </c>
      <c r="E15" s="26" t="n">
        <v>28.73</v>
      </c>
      <c r="F15" s="27"/>
      <c r="G15" s="13" t="s">
        <v>10</v>
      </c>
      <c r="H15" s="8" t="n">
        <f aca="false">C15*E15</f>
        <v>0</v>
      </c>
    </row>
    <row r="16" customFormat="false" ht="12.8" hidden="false" customHeight="false" outlineLevel="0" collapsed="false">
      <c r="A16" s="23" t="s">
        <v>19</v>
      </c>
      <c r="B16" s="6"/>
      <c r="C16" s="24" t="n">
        <v>0</v>
      </c>
      <c r="D16" s="25" t="s">
        <v>16</v>
      </c>
      <c r="E16" s="26" t="n">
        <v>26.7</v>
      </c>
      <c r="F16" s="27"/>
      <c r="G16" s="13" t="s">
        <v>10</v>
      </c>
      <c r="H16" s="8" t="n">
        <f aca="false">C16*E16</f>
        <v>0</v>
      </c>
    </row>
    <row r="17" customFormat="false" ht="12.75" hidden="false" customHeight="false" outlineLevel="0" collapsed="false">
      <c r="A17" s="17" t="s">
        <v>20</v>
      </c>
      <c r="B17" s="13"/>
      <c r="C17" s="12"/>
      <c r="D17" s="13"/>
      <c r="E17" s="13"/>
      <c r="F17" s="13"/>
      <c r="G17" s="13" t="s">
        <v>10</v>
      </c>
      <c r="H17" s="18" t="n">
        <f aca="false">SUM(H13:H16)</f>
        <v>102.62</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787.745</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118.16175</v>
      </c>
    </row>
    <row r="23" customFormat="false" ht="12.75" hidden="false" customHeight="false" outlineLevel="0" collapsed="false">
      <c r="A23" s="23"/>
      <c r="B23" s="6"/>
      <c r="C23" s="7"/>
      <c r="D23" s="6"/>
      <c r="E23" s="20"/>
      <c r="F23" s="6"/>
      <c r="G23" s="13" t="s">
        <v>10</v>
      </c>
      <c r="H23" s="31" t="n">
        <f aca="false">SUM(H19,H22)</f>
        <v>905.90675</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0.293</v>
      </c>
      <c r="F25" s="35"/>
      <c r="G25" s="36" t="s">
        <v>10</v>
      </c>
      <c r="H25" s="37" t="n">
        <f aca="false">E25*H22</f>
        <v>34.62139275</v>
      </c>
    </row>
    <row r="26" customFormat="false" ht="12.75" hidden="false" customHeight="false" outlineLevel="0" collapsed="false">
      <c r="A26" s="23"/>
      <c r="B26" s="6"/>
      <c r="C26" s="7"/>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90.590675</v>
      </c>
    </row>
    <row r="28" customFormat="false" ht="17" hidden="false" customHeight="false" outlineLevel="0" collapsed="false">
      <c r="A28" s="38"/>
      <c r="B28" s="6"/>
      <c r="C28" s="7"/>
      <c r="D28" s="6"/>
      <c r="E28" s="6"/>
      <c r="F28" s="38" t="s">
        <v>25</v>
      </c>
      <c r="G28" s="13" t="s">
        <v>10</v>
      </c>
      <c r="H28" s="31" t="n">
        <f aca="false">SUM(H23,H27)</f>
        <v>996.497425</v>
      </c>
      <c r="I28" s="39"/>
      <c r="J28" s="39"/>
      <c r="K28" s="39"/>
      <c r="L28" s="39"/>
    </row>
    <row r="29" customFormat="false" ht="15" hidden="false" customHeight="false" outlineLevel="0" collapsed="false">
      <c r="A29" s="40" t="s">
        <v>26</v>
      </c>
      <c r="B29" s="6"/>
      <c r="C29" s="7"/>
      <c r="D29" s="6"/>
      <c r="E29" s="6"/>
      <c r="F29" s="9"/>
      <c r="G29" s="13" t="s">
        <v>10</v>
      </c>
      <c r="H29" s="41" t="n">
        <f aca="false">_xlfn.CEILING.MATH(H28)</f>
        <v>997</v>
      </c>
      <c r="I29" s="39"/>
      <c r="J29" s="39" t="n">
        <v>1000</v>
      </c>
      <c r="K29" s="39"/>
      <c r="L29" s="39"/>
    </row>
    <row r="31" customFormat="false" ht="15.75" hidden="false" customHeight="false" outlineLevel="0" collapsed="false">
      <c r="A31" s="40" t="s">
        <v>27</v>
      </c>
      <c r="B31" s="6"/>
      <c r="C31" s="7"/>
      <c r="D31" s="6"/>
      <c r="E31" s="6"/>
      <c r="F31" s="9"/>
      <c r="G31" s="13" t="s">
        <v>28</v>
      </c>
      <c r="H31" s="42" t="n">
        <f aca="false">(H17/H29)*100</f>
        <v>10.2928786359077</v>
      </c>
      <c r="I31" s="39"/>
      <c r="J31" s="39"/>
      <c r="K31" s="39"/>
      <c r="L31" s="39"/>
    </row>
    <row r="32" customFormat="false" ht="15.75" hidden="false" customHeight="false" outlineLevel="0" collapsed="false">
      <c r="A32" s="40" t="s">
        <v>29</v>
      </c>
      <c r="B32" s="6"/>
      <c r="C32" s="7"/>
      <c r="D32" s="6"/>
      <c r="E32" s="6"/>
      <c r="F32" s="9"/>
      <c r="G32" s="13" t="s">
        <v>28</v>
      </c>
      <c r="H32" s="42" t="n">
        <f aca="false">(H25/H29)*100</f>
        <v>3.47255694583751</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true"/>
  </sheetPr>
  <dimension ref="A1:L32"/>
  <sheetViews>
    <sheetView showFormulas="false" showGridLines="true" showRowColHeaders="true" showZeros="true" rightToLeft="false" tabSelected="false" showOutlineSymbols="true" defaultGridColor="true" view="normal" topLeftCell="A10" colorId="64" zoomScale="85" zoomScaleNormal="85" zoomScalePageLayoutView="100" workbookViewId="0">
      <selection pane="topLeft" activeCell="H30" activeCellId="0" sqref="H30"/>
    </sheetView>
  </sheetViews>
  <sheetFormatPr defaultColWidth="8.9140625" defaultRowHeight="12.75" zeroHeight="false" outlineLevelRow="0" outlineLevelCol="0"/>
  <cols>
    <col collapsed="false" customWidth="true" hidden="false" outlineLevel="0" max="1" min="1" style="0" width="34.8"/>
    <col collapsed="false" customWidth="true" hidden="false" outlineLevel="0" max="2" min="2" style="1" width="11.38"/>
    <col collapsed="false" customWidth="true" hidden="false" outlineLevel="0" max="3" min="3" style="1" width="9.13"/>
    <col collapsed="false" customWidth="true" hidden="false" outlineLevel="0" max="4" min="4" style="1" width="8.67"/>
    <col collapsed="false" customWidth="true" hidden="false" outlineLevel="0" max="5" min="5" style="1" width="11.84"/>
    <col collapsed="false" customWidth="true" hidden="false" outlineLevel="0" max="6" min="6" style="1" width="8.97"/>
    <col collapsed="false" customWidth="true" hidden="false" outlineLevel="0" max="7" min="7" style="0" width="7.97"/>
    <col collapsed="false" customWidth="true" hidden="false" outlineLevel="0" max="8" min="8" style="0" width="11.38"/>
  </cols>
  <sheetData>
    <row r="1" customFormat="false" ht="52.65" hidden="false" customHeight="true" outlineLevel="0" collapsed="false">
      <c r="A1" s="2" t="s">
        <v>51</v>
      </c>
      <c r="B1" s="43" t="s">
        <v>52</v>
      </c>
      <c r="C1" s="43"/>
      <c r="D1" s="43"/>
      <c r="E1" s="43"/>
      <c r="F1" s="43"/>
      <c r="G1" s="43"/>
      <c r="H1" s="43"/>
      <c r="I1" s="4"/>
    </row>
    <row r="2" customFormat="false" ht="12.75" hidden="false" customHeight="false" outlineLevel="0" collapsed="false">
      <c r="A2" s="5"/>
      <c r="B2" s="6"/>
      <c r="C2" s="7"/>
      <c r="D2" s="6"/>
      <c r="E2" s="6"/>
      <c r="F2" s="6"/>
      <c r="G2" s="5"/>
      <c r="H2" s="8"/>
    </row>
    <row r="3" customFormat="false" ht="12.75" hidden="false" customHeight="false" outlineLevel="0" collapsed="false">
      <c r="A3" s="5" t="s">
        <v>2</v>
      </c>
      <c r="B3" s="9" t="s">
        <v>3</v>
      </c>
      <c r="C3" s="10"/>
      <c r="D3" s="6"/>
      <c r="E3" s="11"/>
      <c r="F3" s="6"/>
      <c r="G3" s="5"/>
      <c r="H3" s="8"/>
    </row>
    <row r="4" customFormat="false" ht="12.75" hidden="false" customHeight="false" outlineLevel="0" collapsed="false">
      <c r="A4" s="5"/>
      <c r="B4" s="6"/>
      <c r="C4" s="10"/>
      <c r="D4" s="6"/>
      <c r="E4" s="11"/>
      <c r="F4" s="6"/>
      <c r="G4" s="5"/>
      <c r="H4" s="8"/>
    </row>
    <row r="5" customFormat="false" ht="12.75" hidden="false" customHeight="false" outlineLevel="0" collapsed="false">
      <c r="A5" s="5"/>
      <c r="B5" s="6"/>
      <c r="C5" s="12" t="s">
        <v>4</v>
      </c>
      <c r="D5" s="13" t="s">
        <v>5</v>
      </c>
      <c r="E5" s="13" t="s">
        <v>6</v>
      </c>
      <c r="F5" s="13"/>
      <c r="G5" s="5"/>
      <c r="H5" s="8"/>
    </row>
    <row r="6" customFormat="false" ht="12.75" hidden="false" customHeight="false" outlineLevel="0" collapsed="false">
      <c r="A6" s="14" t="s">
        <v>7</v>
      </c>
      <c r="B6" s="6"/>
      <c r="C6" s="7"/>
      <c r="D6" s="6"/>
      <c r="E6" s="6"/>
      <c r="F6" s="6"/>
      <c r="G6" s="5"/>
      <c r="H6" s="8"/>
    </row>
    <row r="7" customFormat="false" ht="75.5" hidden="false" customHeight="true" outlineLevel="0" collapsed="false">
      <c r="A7" s="44" t="s">
        <v>53</v>
      </c>
      <c r="B7" s="11"/>
      <c r="C7" s="7" t="n">
        <v>1</v>
      </c>
      <c r="D7" s="11" t="s">
        <v>54</v>
      </c>
      <c r="E7" s="16" t="n">
        <v>0.86</v>
      </c>
      <c r="F7" s="6"/>
      <c r="G7" s="13" t="s">
        <v>10</v>
      </c>
      <c r="H7" s="8" t="n">
        <f aca="false">C7*E7</f>
        <v>0.86</v>
      </c>
    </row>
    <row r="8" customFormat="false" ht="12.75" hidden="false" customHeight="false" outlineLevel="0" collapsed="false">
      <c r="A8" s="17" t="s">
        <v>11</v>
      </c>
      <c r="B8" s="13"/>
      <c r="C8" s="12"/>
      <c r="D8" s="13"/>
      <c r="E8" s="13"/>
      <c r="F8" s="13"/>
      <c r="G8" s="13" t="s">
        <v>10</v>
      </c>
      <c r="H8" s="18" t="n">
        <f aca="false">SUM(H7:H7)</f>
        <v>0.86</v>
      </c>
      <c r="I8" s="19"/>
      <c r="J8" s="19"/>
      <c r="K8" s="19"/>
      <c r="L8" s="19"/>
    </row>
    <row r="9" customFormat="false" ht="12.75" hidden="false" customHeight="false" outlineLevel="0" collapsed="false">
      <c r="A9" s="17"/>
      <c r="B9" s="13"/>
      <c r="C9" s="12"/>
      <c r="D9" s="13"/>
      <c r="E9" s="13"/>
      <c r="F9" s="13"/>
      <c r="G9" s="13"/>
      <c r="H9" s="18"/>
      <c r="I9" s="19"/>
      <c r="J9" s="19"/>
      <c r="K9" s="19"/>
      <c r="L9" s="19"/>
    </row>
    <row r="10" customFormat="false" ht="12.75" hidden="false" customHeight="false" outlineLevel="0" collapsed="false">
      <c r="A10" s="14" t="s">
        <v>12</v>
      </c>
      <c r="B10" s="20"/>
      <c r="C10" s="7"/>
      <c r="D10" s="6"/>
      <c r="E10" s="21" t="n">
        <v>0.015</v>
      </c>
      <c r="F10" s="6"/>
      <c r="G10" s="13" t="s">
        <v>10</v>
      </c>
      <c r="H10" s="18" t="n">
        <f aca="false">H8*E10</f>
        <v>0.0129</v>
      </c>
    </row>
    <row r="11" customFormat="false" ht="12.75" hidden="false" customHeight="false" outlineLevel="0" collapsed="false">
      <c r="A11" s="14"/>
      <c r="B11" s="20"/>
      <c r="C11" s="7"/>
      <c r="D11" s="6"/>
      <c r="E11" s="20"/>
      <c r="F11" s="6"/>
      <c r="G11" s="13"/>
      <c r="H11" s="18"/>
    </row>
    <row r="12" customFormat="false" ht="12.75" hidden="false" customHeight="false" outlineLevel="0" collapsed="false">
      <c r="A12" s="14" t="s">
        <v>13</v>
      </c>
      <c r="B12" s="6"/>
      <c r="C12" s="7"/>
      <c r="D12" s="6"/>
      <c r="E12" s="6"/>
      <c r="F12" s="6"/>
      <c r="G12" s="22"/>
      <c r="H12" s="8"/>
      <c r="J12" s="0" t="s">
        <v>14</v>
      </c>
    </row>
    <row r="13" customFormat="false" ht="12.8" hidden="false" customHeight="false" outlineLevel="0" collapsed="false">
      <c r="A13" s="23" t="s">
        <v>15</v>
      </c>
      <c r="B13" s="6"/>
      <c r="C13" s="24" t="n">
        <v>0</v>
      </c>
      <c r="D13" s="25" t="s">
        <v>16</v>
      </c>
      <c r="E13" s="26" t="n">
        <v>36.18</v>
      </c>
      <c r="F13" s="6"/>
      <c r="G13" s="13" t="s">
        <v>10</v>
      </c>
      <c r="H13" s="8" t="n">
        <f aca="false">C13*E13</f>
        <v>0</v>
      </c>
    </row>
    <row r="14" customFormat="false" ht="12.8" hidden="false" customHeight="false" outlineLevel="0" collapsed="false">
      <c r="A14" s="23" t="s">
        <v>17</v>
      </c>
      <c r="B14" s="6"/>
      <c r="C14" s="24" t="n">
        <v>0</v>
      </c>
      <c r="D14" s="25" t="s">
        <v>16</v>
      </c>
      <c r="E14" s="26" t="n">
        <v>30.26</v>
      </c>
      <c r="F14" s="27"/>
      <c r="G14" s="13" t="s">
        <v>10</v>
      </c>
      <c r="H14" s="8" t="n">
        <f aca="false">C14*E14</f>
        <v>0</v>
      </c>
    </row>
    <row r="15" customFormat="false" ht="12.8" hidden="false" customHeight="false" outlineLevel="0" collapsed="false">
      <c r="A15" s="23" t="s">
        <v>18</v>
      </c>
      <c r="B15" s="6"/>
      <c r="C15" s="24" t="n">
        <v>0.01</v>
      </c>
      <c r="D15" s="25" t="s">
        <v>16</v>
      </c>
      <c r="E15" s="26" t="n">
        <v>28.73</v>
      </c>
      <c r="F15" s="27"/>
      <c r="G15" s="13" t="s">
        <v>10</v>
      </c>
      <c r="H15" s="8" t="n">
        <f aca="false">C15*E15</f>
        <v>0.2873</v>
      </c>
    </row>
    <row r="16" customFormat="false" ht="12.8" hidden="false" customHeight="false" outlineLevel="0" collapsed="false">
      <c r="A16" s="23" t="s">
        <v>19</v>
      </c>
      <c r="B16" s="6"/>
      <c r="C16" s="24" t="n">
        <v>0.01</v>
      </c>
      <c r="D16" s="25" t="s">
        <v>16</v>
      </c>
      <c r="E16" s="26" t="n">
        <v>26.7</v>
      </c>
      <c r="F16" s="27"/>
      <c r="G16" s="13" t="s">
        <v>10</v>
      </c>
      <c r="H16" s="8" t="n">
        <f aca="false">C16*E16</f>
        <v>0.267</v>
      </c>
    </row>
    <row r="17" customFormat="false" ht="12.75" hidden="false" customHeight="false" outlineLevel="0" collapsed="false">
      <c r="A17" s="17" t="s">
        <v>20</v>
      </c>
      <c r="B17" s="13"/>
      <c r="C17" s="12"/>
      <c r="D17" s="13"/>
      <c r="E17" s="13"/>
      <c r="F17" s="13"/>
      <c r="G17" s="13" t="s">
        <v>10</v>
      </c>
      <c r="H17" s="18" t="n">
        <f aca="false">SUM(H13:H16)</f>
        <v>0.5543</v>
      </c>
      <c r="I17" s="19"/>
      <c r="J17" s="19"/>
      <c r="K17" s="19"/>
      <c r="L17" s="19"/>
    </row>
    <row r="18" customFormat="false" ht="12.75" hidden="false" customHeight="false" outlineLevel="0" collapsed="false">
      <c r="A18" s="23"/>
      <c r="B18" s="6"/>
      <c r="C18" s="7"/>
      <c r="D18" s="6"/>
      <c r="E18" s="6"/>
      <c r="F18" s="6"/>
      <c r="G18" s="13"/>
      <c r="H18" s="8"/>
      <c r="L18" s="28"/>
    </row>
    <row r="19" customFormat="false" ht="12.75" hidden="false" customHeight="false" outlineLevel="0" collapsed="false">
      <c r="A19" s="29" t="s">
        <v>21</v>
      </c>
      <c r="B19" s="9"/>
      <c r="C19" s="30"/>
      <c r="D19" s="9"/>
      <c r="E19" s="9"/>
      <c r="F19" s="9"/>
      <c r="G19" s="13" t="s">
        <v>10</v>
      </c>
      <c r="H19" s="31" t="n">
        <f aca="false">SUM(H8,H17,H10)</f>
        <v>1.4272</v>
      </c>
      <c r="I19" s="32"/>
      <c r="J19" s="32"/>
      <c r="K19" s="32"/>
      <c r="L19" s="32"/>
    </row>
    <row r="20" customFormat="false" ht="12.75" hidden="false" customHeight="false" outlineLevel="0" collapsed="false">
      <c r="A20" s="29"/>
      <c r="B20" s="9"/>
      <c r="C20" s="30"/>
      <c r="D20" s="9"/>
      <c r="E20" s="9"/>
      <c r="F20" s="9"/>
      <c r="G20" s="13"/>
      <c r="H20" s="31"/>
      <c r="I20" s="32"/>
      <c r="J20" s="32"/>
      <c r="K20" s="32"/>
      <c r="L20" s="32"/>
    </row>
    <row r="21" customFormat="false" ht="12.75" hidden="false" customHeight="false" outlineLevel="0" collapsed="false">
      <c r="A21" s="23"/>
      <c r="B21" s="6"/>
      <c r="C21" s="7"/>
      <c r="D21" s="6"/>
      <c r="E21" s="6"/>
      <c r="F21" s="6"/>
      <c r="G21" s="17"/>
      <c r="H21" s="8"/>
    </row>
    <row r="22" customFormat="false" ht="12.75" hidden="false" customHeight="false" outlineLevel="0" collapsed="false">
      <c r="A22" s="14" t="s">
        <v>22</v>
      </c>
      <c r="B22" s="6"/>
      <c r="C22" s="7"/>
      <c r="D22" s="6"/>
      <c r="E22" s="20" t="n">
        <v>0.15</v>
      </c>
      <c r="F22" s="6"/>
      <c r="G22" s="13" t="s">
        <v>10</v>
      </c>
      <c r="H22" s="8" t="n">
        <f aca="false">H19*E22</f>
        <v>0.21408</v>
      </c>
    </row>
    <row r="23" customFormat="false" ht="12.75" hidden="false" customHeight="false" outlineLevel="0" collapsed="false">
      <c r="A23" s="23"/>
      <c r="B23" s="6"/>
      <c r="C23" s="7"/>
      <c r="D23" s="6"/>
      <c r="E23" s="20"/>
      <c r="F23" s="6"/>
      <c r="G23" s="13" t="s">
        <v>10</v>
      </c>
      <c r="H23" s="31" t="n">
        <f aca="false">SUM(H19,H22)</f>
        <v>1.64128</v>
      </c>
    </row>
    <row r="24" customFormat="false" ht="12.75" hidden="false" customHeight="false" outlineLevel="0" collapsed="false">
      <c r="A24" s="23"/>
      <c r="B24" s="6"/>
      <c r="C24" s="7"/>
      <c r="D24" s="6"/>
      <c r="E24" s="20"/>
      <c r="F24" s="6"/>
      <c r="G24" s="13"/>
      <c r="H24" s="31"/>
    </row>
    <row r="25" customFormat="false" ht="26.25" hidden="false" customHeight="true" outlineLevel="0" collapsed="false">
      <c r="A25" s="33" t="s">
        <v>23</v>
      </c>
      <c r="B25" s="6"/>
      <c r="C25" s="20"/>
      <c r="D25" s="6"/>
      <c r="E25" s="45" t="n">
        <v>0.1346</v>
      </c>
      <c r="F25" s="35"/>
      <c r="G25" s="36" t="s">
        <v>10</v>
      </c>
      <c r="H25" s="48" t="n">
        <f aca="false">E25*H22</f>
        <v>0.028815168</v>
      </c>
    </row>
    <row r="26" customFormat="false" ht="12.75" hidden="false" customHeight="false" outlineLevel="0" collapsed="false">
      <c r="A26" s="23"/>
      <c r="B26" s="6"/>
      <c r="C26" s="7"/>
      <c r="D26" s="6"/>
      <c r="E26" s="20"/>
      <c r="F26" s="6"/>
      <c r="G26" s="13"/>
      <c r="H26" s="8"/>
    </row>
    <row r="27" customFormat="false" ht="12.75" hidden="false" customHeight="false" outlineLevel="0" collapsed="false">
      <c r="A27" s="14" t="s">
        <v>24</v>
      </c>
      <c r="B27" s="6"/>
      <c r="C27" s="7"/>
      <c r="D27" s="6"/>
      <c r="E27" s="20" t="n">
        <v>0.1</v>
      </c>
      <c r="F27" s="6"/>
      <c r="G27" s="13" t="s">
        <v>10</v>
      </c>
      <c r="H27" s="8" t="n">
        <f aca="false">H23*E27</f>
        <v>0.164128</v>
      </c>
    </row>
    <row r="28" customFormat="false" ht="15.75" hidden="false" customHeight="false" outlineLevel="0" collapsed="false">
      <c r="A28" s="38"/>
      <c r="B28" s="6"/>
      <c r="C28" s="7"/>
      <c r="D28" s="6"/>
      <c r="E28" s="6"/>
      <c r="F28" s="38" t="s">
        <v>25</v>
      </c>
      <c r="G28" s="13" t="s">
        <v>10</v>
      </c>
      <c r="H28" s="31" t="n">
        <f aca="false">SUM(H23,H27)</f>
        <v>1.805408</v>
      </c>
      <c r="I28" s="39"/>
      <c r="J28" s="39"/>
      <c r="K28" s="39"/>
      <c r="L28" s="39"/>
    </row>
    <row r="29" customFormat="false" ht="15.75" hidden="false" customHeight="false" outlineLevel="0" collapsed="false">
      <c r="A29" s="40" t="s">
        <v>26</v>
      </c>
      <c r="B29" s="6"/>
      <c r="C29" s="7"/>
      <c r="D29" s="6"/>
      <c r="E29" s="6"/>
      <c r="F29" s="9"/>
      <c r="G29" s="13" t="s">
        <v>10</v>
      </c>
      <c r="H29" s="41" t="n">
        <v>1.8</v>
      </c>
      <c r="I29" s="39"/>
      <c r="J29" s="39" t="n">
        <v>1.7</v>
      </c>
      <c r="K29" s="39"/>
      <c r="L29" s="39"/>
    </row>
    <row r="31" customFormat="false" ht="15.75" hidden="false" customHeight="false" outlineLevel="0" collapsed="false">
      <c r="A31" s="40" t="s">
        <v>27</v>
      </c>
      <c r="B31" s="6"/>
      <c r="C31" s="7"/>
      <c r="D31" s="6"/>
      <c r="E31" s="6"/>
      <c r="F31" s="9"/>
      <c r="G31" s="13" t="s">
        <v>28</v>
      </c>
      <c r="H31" s="42" t="n">
        <f aca="false">(H17/H29)*100</f>
        <v>30.7944444444444</v>
      </c>
      <c r="I31" s="39"/>
      <c r="J31" s="39"/>
      <c r="K31" s="39"/>
      <c r="L31" s="39"/>
    </row>
    <row r="32" customFormat="false" ht="15.75" hidden="false" customHeight="false" outlineLevel="0" collapsed="false">
      <c r="A32" s="40" t="s">
        <v>29</v>
      </c>
      <c r="B32" s="6"/>
      <c r="C32" s="7"/>
      <c r="D32" s="6"/>
      <c r="E32" s="6"/>
      <c r="F32" s="9"/>
      <c r="G32" s="13" t="s">
        <v>28</v>
      </c>
      <c r="H32" s="42" t="n">
        <f aca="false">(H25/H29)*100</f>
        <v>1.60084266666667</v>
      </c>
      <c r="I32" s="39"/>
      <c r="J32" s="39"/>
      <c r="K32" s="39"/>
      <c r="L32" s="39"/>
    </row>
  </sheetData>
  <mergeCells count="1">
    <mergeCell ref="B1:H1"/>
  </mergeCells>
  <printOptions headings="false" gridLines="false" gridLinesSet="true" horizontalCentered="true" verticalCentered="false"/>
  <pageMargins left="0.472222222222222" right="0.275694444444444" top="0.747916666666667" bottom="0.747916666666667"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1339</TotalTime>
  <Application>LibreOffice/6.4.1.2$Windows_X86_64 LibreOffice_project/4d224e95b98b138af42a64d84056446d09082932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Gini</dc:creator>
  <dc:description/>
  <dc:language>it-IT</dc:language>
  <cp:lastModifiedBy/>
  <cp:lastPrinted>2018-12-03T21:06:12Z</cp:lastPrinted>
  <dcterms:modified xsi:type="dcterms:W3CDTF">2021-04-11T19:33:30Z</dcterms:modified>
  <cp:revision>111</cp:revision>
  <dc:subject/>
  <dc:title/>
</cp:coreProperties>
</file>